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composition" sheetId="1" r:id="rId1"/>
    <sheet name="export" sheetId="2" r:id="rId2"/>
    <sheet name="import" sheetId="3" r:id="rId3"/>
    <sheet name="partners" sheetId="4" r:id="rId4"/>
    <sheet name="NTIS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<sst xmlns="http://schemas.openxmlformats.org/spreadsheetml/2006/main" count="280" uniqueCount="142">
  <si>
    <t>(Provisional)</t>
  </si>
  <si>
    <t>In '000 Rs.</t>
  </si>
  <si>
    <t>F.Y. 2012/13 (2069/70)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</si>
  <si>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</si>
  <si>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</si>
  <si>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</si>
  <si>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</si>
  <si>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</si>
  <si>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</si>
  <si>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</si>
  <si>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</si>
  <si>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</si>
  <si>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</si>
  <si>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</si>
  <si>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</si>
  <si>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</si>
  <si>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</si>
  <si>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</si>
  <si>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</si>
  <si>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</si>
  <si>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</si>
  <si>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</si>
  <si>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</si>
  <si>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</si>
  <si>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</si>
  <si>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</si>
  <si>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</si>
  <si>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</si>
  <si>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</si>
  <si>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</si>
  <si>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</si>
  <si>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</si>
  <si>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</si>
  <si>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Handicrafts( Painting, Sculpture and Statuary)</t>
  </si>
  <si>
    <t>Nepalese paper and paper Products</t>
  </si>
  <si>
    <t>Flat rolled products of iron or non-alloy steel, of a width of 600mm or more, plated or coated with corrugated zinc</t>
  </si>
  <si>
    <t>Flat rolled product of iron or non alloy steel, of a width 600mm or more plated coated with zinc</t>
  </si>
  <si>
    <t>Wire of iron or non-alloy steel</t>
  </si>
  <si>
    <t>Tubes, pipes and hollow profiles of iron and steel</t>
  </si>
  <si>
    <t>Copper and articles thereof</t>
  </si>
  <si>
    <t>Meat and edible meat offal</t>
  </si>
  <si>
    <t>Others</t>
  </si>
  <si>
    <t>Total</t>
  </si>
  <si>
    <t>Source:- Trade &amp; Export Promotion Centre</t>
  </si>
  <si>
    <t>F.Y. 2012/13</t>
  </si>
  <si>
    <t>2069/70</t>
  </si>
  <si>
    <t>Gold</t>
  </si>
  <si>
    <t>Iron &amp; Steel and products thereof</t>
  </si>
  <si>
    <t>Aluminium and articles thereof</t>
  </si>
  <si>
    <t>Zinc and articles thereof</t>
  </si>
  <si>
    <t>Machinery and parts</t>
  </si>
  <si>
    <t>Electronic and Electrical Equipments</t>
  </si>
  <si>
    <t>Transport Vehicles and parts thereof</t>
  </si>
  <si>
    <t>Telecommunication Equipment and parts</t>
  </si>
  <si>
    <t>Aircraft and parts thereof</t>
  </si>
  <si>
    <t>Rubber and articles thereof</t>
  </si>
  <si>
    <t>Cotton ( Yarn and Fabrics)</t>
  </si>
  <si>
    <t>Man-made staple fibres ( Synthetic, Polyester etc)</t>
  </si>
  <si>
    <t>Articles of apparel and clothing accessories</t>
  </si>
  <si>
    <t>Wool, fine or coarse animal hair</t>
  </si>
  <si>
    <t>Cereals</t>
  </si>
  <si>
    <t>Low erucic acid rape or colza seeds</t>
  </si>
  <si>
    <t>Crude palm Oil</t>
  </si>
  <si>
    <t>Crude soyabean oil</t>
  </si>
  <si>
    <t>Pharmaceutical products</t>
  </si>
  <si>
    <t>Chemicals</t>
  </si>
  <si>
    <t>Cement</t>
  </si>
  <si>
    <t>Cement Clinkers</t>
  </si>
  <si>
    <t>Fertilizers</t>
  </si>
  <si>
    <t>Polythene Granules</t>
  </si>
  <si>
    <t>Industrial monocarboxylic fatty acid</t>
  </si>
  <si>
    <t>Petroleum Products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</si>
  <si>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</si>
  <si>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</si>
  <si>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</si>
  <si>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</si>
  <si>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</si>
  <si>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</si>
  <si>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</si>
  <si>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</si>
  <si>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</si>
  <si>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</si>
  <si>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India</t>
  </si>
  <si>
    <t>U.S.A.</t>
  </si>
  <si>
    <t>Bangladesh</t>
  </si>
  <si>
    <t>China P. R.</t>
  </si>
  <si>
    <t>Germany</t>
  </si>
  <si>
    <t>U.K.</t>
  </si>
  <si>
    <t>Japan</t>
  </si>
  <si>
    <t>Thailand</t>
  </si>
  <si>
    <t>France</t>
  </si>
  <si>
    <t>Turkey</t>
  </si>
  <si>
    <t>Italy</t>
  </si>
  <si>
    <t>Canada</t>
  </si>
  <si>
    <t>U.A.E.</t>
  </si>
  <si>
    <t>Indonesia</t>
  </si>
  <si>
    <t>Malaysia</t>
  </si>
  <si>
    <t>Argentina</t>
  </si>
  <si>
    <t>Saudi Arabia</t>
  </si>
  <si>
    <t>Trading Partners of Nepal</t>
  </si>
  <si>
    <t>Exports</t>
  </si>
  <si>
    <t>Imports</t>
  </si>
  <si>
    <t>Change %</t>
  </si>
  <si>
    <t>Natural Honey</t>
  </si>
  <si>
    <t>Articles of silver jewellery</t>
  </si>
  <si>
    <t>Iron and Steel products</t>
  </si>
  <si>
    <t>Woolen Products</t>
  </si>
  <si>
    <t xml:space="preserve">COMPARISON OF TOTAL EXPORTS OF SOME MAJOR COMMODITIES </t>
  </si>
  <si>
    <t>Afghanistan</t>
  </si>
  <si>
    <t>Australia</t>
  </si>
  <si>
    <t xml:space="preserve">COMPARISON OF TOTAL EXPORTS OF NTIS  COMMODITIES </t>
  </si>
  <si>
    <t>F.Y. 2013/14 (2070/71)</t>
  </si>
  <si>
    <t>F.Y. 2013/14</t>
  </si>
  <si>
    <t>2070/71</t>
  </si>
  <si>
    <t>Brazil</t>
  </si>
  <si>
    <t>Korea R</t>
  </si>
  <si>
    <t>Quantity Kg</t>
  </si>
  <si>
    <t xml:space="preserve">F.Y. 2012/13 (2069/70) </t>
  </si>
  <si>
    <t xml:space="preserve">F.Y. 2013/14 (2070/71) </t>
  </si>
  <si>
    <t>NEPAL'S TOTAL TRADE</t>
  </si>
  <si>
    <t>Billion Rs.</t>
  </si>
  <si>
    <t>NEPAL'S EXPORT</t>
  </si>
  <si>
    <t>Exports, Countries</t>
  </si>
  <si>
    <t>Imports, Countries</t>
  </si>
  <si>
    <t>Countries</t>
  </si>
  <si>
    <t>NEPAL'S IMPORT</t>
  </si>
  <si>
    <t>Vietnam</t>
  </si>
  <si>
    <t>IN THE FIRST ELEVEN  MONTHS OF THE F.Y. 2012/13 AND 2013/14</t>
  </si>
  <si>
    <t>Shrawan - Jestha</t>
  </si>
  <si>
    <t>IN THE  FIRST ELEVEN MONTHS OF THE F.Y. 2012/13 AND 2013/14</t>
  </si>
  <si>
    <t>Shrawan -Jestha</t>
  </si>
  <si>
    <t>( First Eleven Months Provisional)</t>
  </si>
  <si>
    <t>Shrawan- Jestha</t>
  </si>
  <si>
    <t>IN THE FIRST ELEVEN MONTHS OF THE F.Y. 2012/13 AND 2013/14</t>
  </si>
  <si>
    <t>Shrawan-Jestha</t>
  </si>
  <si>
    <t>F.Y. 2011/12 (2068/69) Shrawan-Jestha</t>
  </si>
  <si>
    <t>F.Y. 2012/13 (2069/70) Shrawan-jestha</t>
  </si>
  <si>
    <t>F.Y. 2013/14 (2070/71) Shrawan-Jestha</t>
  </si>
  <si>
    <t>Percentage Change in First Eleven Months of F.Y. 2012/13 compared to same period of the previous year</t>
  </si>
  <si>
    <t>Percentage Change in First Eleven Months of F.Y. 2013/14 compared to same period of the previous year</t>
  </si>
  <si>
    <t>GDP of Nepal 2069/70</t>
  </si>
  <si>
    <t>Rs. 1701.19 Billion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</si>
</sst>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0000"/>
    <numFmt numFmtId="168" formatCode="0.0000"/>
    <numFmt numFmtId="169" formatCode="0.000"/>
    <numFmt numFmtId="170" formatCode="#,##0.0"/>
    <numFmt numFmtId="171" formatCode="0.00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00_);_(* \(#,##0.0000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.1"/>
      <color indexed="8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1" xfId="0" applyNumberFormat="1" applyFont="1" applyBorder="1" applyAlignment="1">
      <alignment vertical="top" wrapText="1"/>
    </xf>
    <xf numFmtId="164" fontId="4" fillId="0" borderId="12" xfId="42" applyNumberFormat="1" applyFont="1" applyBorder="1" applyAlignment="1">
      <alignment vertical="top"/>
    </xf>
    <xf numFmtId="164" fontId="4" fillId="0" borderId="13" xfId="42" applyNumberFormat="1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4" xfId="0" applyNumberFormat="1" applyFont="1" applyBorder="1" applyAlignment="1">
      <alignment vertical="top" wrapText="1"/>
    </xf>
    <xf numFmtId="164" fontId="7" fillId="0" borderId="10" xfId="42" applyNumberFormat="1" applyFont="1" applyBorder="1" applyAlignment="1">
      <alignment vertical="top"/>
    </xf>
    <xf numFmtId="164" fontId="7" fillId="0" borderId="0" xfId="42" applyNumberFormat="1" applyFont="1" applyBorder="1" applyAlignment="1">
      <alignment vertical="top"/>
    </xf>
    <xf numFmtId="164" fontId="4" fillId="0" borderId="10" xfId="42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top" wrapText="1"/>
    </xf>
    <xf numFmtId="164" fontId="4" fillId="0" borderId="0" xfId="42" applyNumberFormat="1" applyFont="1" applyBorder="1" applyAlignment="1">
      <alignment vertical="top"/>
    </xf>
    <xf numFmtId="0" fontId="7" fillId="0" borderId="14" xfId="0" applyNumberFormat="1" applyFont="1" applyFill="1" applyBorder="1" applyAlignment="1">
      <alignment vertical="top" wrapText="1"/>
    </xf>
    <xf numFmtId="0" fontId="7" fillId="0" borderId="15" xfId="0" applyFont="1" applyBorder="1" applyAlignment="1">
      <alignment vertical="top"/>
    </xf>
    <xf numFmtId="3" fontId="5" fillId="0" borderId="16" xfId="0" applyNumberFormat="1" applyFont="1" applyBorder="1" applyAlignment="1">
      <alignment vertical="top"/>
    </xf>
    <xf numFmtId="3" fontId="5" fillId="0" borderId="17" xfId="0" applyNumberFormat="1" applyFont="1" applyBorder="1" applyAlignment="1">
      <alignment vertical="top"/>
    </xf>
    <xf numFmtId="0" fontId="8" fillId="0" borderId="0" xfId="0" applyFont="1" applyAlignment="1">
      <alignment vertical="top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7" fillId="0" borderId="12" xfId="0" applyNumberFormat="1" applyFont="1" applyBorder="1" applyAlignment="1">
      <alignment vertical="top"/>
    </xf>
    <xf numFmtId="0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Continuous" vertical="top"/>
    </xf>
    <xf numFmtId="0" fontId="7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vertical="top"/>
    </xf>
    <xf numFmtId="0" fontId="7" fillId="0" borderId="10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NumberFormat="1" applyFont="1" applyBorder="1" applyAlignment="1">
      <alignment vertical="top"/>
    </xf>
    <xf numFmtId="3" fontId="5" fillId="0" borderId="15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top"/>
    </xf>
    <xf numFmtId="0" fontId="6" fillId="0" borderId="12" xfId="0" applyFont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/>
    </xf>
    <xf numFmtId="0" fontId="7" fillId="0" borderId="19" xfId="0" applyFont="1" applyBorder="1" applyAlignment="1">
      <alignment horizontal="right"/>
    </xf>
    <xf numFmtId="0" fontId="6" fillId="0" borderId="14" xfId="0" applyFont="1" applyBorder="1" applyAlignment="1">
      <alignment vertical="top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165" fontId="7" fillId="0" borderId="10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164" fontId="4" fillId="0" borderId="10" xfId="42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164" fontId="4" fillId="0" borderId="0" xfId="42" applyNumberFormat="1" applyFont="1" applyBorder="1" applyAlignment="1">
      <alignment horizontal="right" vertical="center"/>
    </xf>
    <xf numFmtId="164" fontId="5" fillId="0" borderId="17" xfId="42" applyNumberFormat="1" applyFont="1" applyBorder="1" applyAlignment="1">
      <alignment vertical="top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1" xfId="0" applyFont="1" applyBorder="1" applyAlignment="1">
      <alignment/>
    </xf>
    <xf numFmtId="164" fontId="6" fillId="0" borderId="12" xfId="42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4" xfId="0" applyFont="1" applyBorder="1" applyAlignment="1">
      <alignment horizontal="left"/>
    </xf>
    <xf numFmtId="43" fontId="6" fillId="0" borderId="10" xfId="42" applyFont="1" applyBorder="1" applyAlignment="1">
      <alignment vertical="top"/>
    </xf>
    <xf numFmtId="43" fontId="5" fillId="0" borderId="10" xfId="42" applyFont="1" applyBorder="1" applyAlignment="1">
      <alignment horizontal="right" vertical="center"/>
    </xf>
    <xf numFmtId="43" fontId="6" fillId="0" borderId="10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5" fontId="6" fillId="0" borderId="10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6" fontId="8" fillId="0" borderId="10" xfId="42" applyNumberFormat="1" applyFont="1" applyBorder="1" applyAlignment="1">
      <alignment vertical="top"/>
    </xf>
    <xf numFmtId="166" fontId="9" fillId="0" borderId="10" xfId="42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43" fontId="5" fillId="0" borderId="19" xfId="42" applyFont="1" applyBorder="1" applyAlignment="1">
      <alignment vertical="top"/>
    </xf>
    <xf numFmtId="43" fontId="7" fillId="0" borderId="19" xfId="42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65" fontId="6" fillId="0" borderId="19" xfId="0" applyNumberFormat="1" applyFont="1" applyBorder="1" applyAlignment="1">
      <alignment horizontal="left"/>
    </xf>
    <xf numFmtId="43" fontId="5" fillId="0" borderId="10" xfId="42" applyFont="1" applyBorder="1" applyAlignment="1">
      <alignment vertical="top"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0" xfId="0" applyFont="1" applyBorder="1" applyAlignment="1">
      <alignment/>
    </xf>
    <xf numFmtId="165" fontId="6" fillId="0" borderId="10" xfId="0" applyNumberFormat="1" applyFont="1" applyBorder="1" applyAlignment="1">
      <alignment vertical="top"/>
    </xf>
    <xf numFmtId="0" fontId="7" fillId="0" borderId="18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18" xfId="0" applyNumberFormat="1" applyFont="1" applyFill="1" applyBorder="1" applyAlignment="1" applyProtection="1">
      <alignment/>
      <protection/>
    </xf>
    <xf numFmtId="0" fontId="6" fillId="0" borderId="19" xfId="0" applyFont="1" applyBorder="1" applyAlignment="1">
      <alignment horizontal="right" vertical="top"/>
    </xf>
    <xf numFmtId="0" fontId="5" fillId="0" borderId="19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/>
      <protection/>
    </xf>
    <xf numFmtId="43" fontId="4" fillId="0" borderId="10" xfId="42" applyFont="1" applyBorder="1" applyAlignment="1">
      <alignment horizontal="right" vertical="center"/>
    </xf>
    <xf numFmtId="43" fontId="4" fillId="0" borderId="10" xfId="42" applyFont="1" applyFill="1" applyBorder="1" applyAlignment="1" applyProtection="1">
      <alignment/>
      <protection/>
    </xf>
    <xf numFmtId="165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5" fillId="0" borderId="15" xfId="0" applyNumberFormat="1" applyFont="1" applyFill="1" applyBorder="1" applyAlignment="1" applyProtection="1">
      <alignment/>
      <protection/>
    </xf>
    <xf numFmtId="43" fontId="5" fillId="0" borderId="16" xfId="42" applyFont="1" applyBorder="1" applyAlignment="1">
      <alignment/>
    </xf>
    <xf numFmtId="165" fontId="5" fillId="0" borderId="15" xfId="0" applyNumberFormat="1" applyFont="1" applyBorder="1" applyAlignment="1">
      <alignment vertical="center"/>
    </xf>
    <xf numFmtId="43" fontId="5" fillId="0" borderId="0" xfId="42" applyFont="1" applyBorder="1" applyAlignment="1">
      <alignment/>
    </xf>
    <xf numFmtId="165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43" fontId="4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right" vertical="top"/>
    </xf>
    <xf numFmtId="164" fontId="7" fillId="0" borderId="14" xfId="42" applyNumberFormat="1" applyFont="1" applyBorder="1" applyAlignment="1">
      <alignment horizontal="right"/>
    </xf>
    <xf numFmtId="165" fontId="7" fillId="0" borderId="11" xfId="42" applyNumberFormat="1" applyFont="1" applyBorder="1" applyAlignment="1">
      <alignment vertical="top"/>
    </xf>
    <xf numFmtId="165" fontId="7" fillId="0" borderId="14" xfId="42" applyNumberFormat="1" applyFont="1" applyBorder="1" applyAlignment="1">
      <alignment vertical="top"/>
    </xf>
    <xf numFmtId="165" fontId="6" fillId="0" borderId="15" xfId="42" applyNumberFormat="1" applyFont="1" applyBorder="1" applyAlignment="1">
      <alignment vertical="top"/>
    </xf>
    <xf numFmtId="0" fontId="7" fillId="0" borderId="14" xfId="0" applyFont="1" applyFill="1" applyBorder="1" applyAlignment="1">
      <alignment/>
    </xf>
    <xf numFmtId="0" fontId="4" fillId="0" borderId="1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3" fontId="4" fillId="0" borderId="10" xfId="42" applyFont="1" applyBorder="1" applyAlignment="1">
      <alignment vertical="top"/>
    </xf>
    <xf numFmtId="43" fontId="7" fillId="0" borderId="10" xfId="42" applyFont="1" applyBorder="1" applyAlignment="1">
      <alignment vertical="top"/>
    </xf>
    <xf numFmtId="166" fontId="4" fillId="0" borderId="10" xfId="42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6" fillId="0" borderId="12" xfId="0" applyFont="1" applyBorder="1" applyAlignment="1">
      <alignment horizontal="left"/>
    </xf>
    <xf numFmtId="0" fontId="4" fillId="0" borderId="11" xfId="0" applyFont="1" applyBorder="1" applyAlignment="1">
      <alignment vertical="top"/>
    </xf>
    <xf numFmtId="0" fontId="7" fillId="0" borderId="14" xfId="0" applyFont="1" applyBorder="1" applyAlignment="1">
      <alignment horizontal="left" vertical="top"/>
    </xf>
    <xf numFmtId="0" fontId="4" fillId="0" borderId="18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43" fontId="7" fillId="0" borderId="10" xfId="42" applyFont="1" applyBorder="1" applyAlignment="1">
      <alignment horizontal="right"/>
    </xf>
    <xf numFmtId="0" fontId="7" fillId="0" borderId="14" xfId="0" applyNumberFormat="1" applyFont="1" applyBorder="1" applyAlignment="1">
      <alignment vertical="top"/>
    </xf>
    <xf numFmtId="0" fontId="5" fillId="0" borderId="11" xfId="0" applyNumberFormat="1" applyFont="1" applyFill="1" applyBorder="1" applyAlignment="1" applyProtection="1">
      <alignment/>
      <protection/>
    </xf>
    <xf numFmtId="165" fontId="5" fillId="0" borderId="16" xfId="0" applyNumberFormat="1" applyFont="1" applyBorder="1" applyAlignment="1">
      <alignment vertical="center"/>
    </xf>
    <xf numFmtId="43" fontId="5" fillId="0" borderId="16" xfId="42" applyFont="1" applyBorder="1" applyAlignment="1">
      <alignment horizontal="right" vertical="center"/>
    </xf>
    <xf numFmtId="166" fontId="5" fillId="0" borderId="16" xfId="42" applyNumberFormat="1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43" fontId="7" fillId="0" borderId="12" xfId="0" applyNumberFormat="1" applyFont="1" applyBorder="1" applyAlignment="1">
      <alignment horizontal="left"/>
    </xf>
    <xf numFmtId="166" fontId="4" fillId="0" borderId="12" xfId="42" applyNumberFormat="1" applyFont="1" applyBorder="1" applyAlignment="1">
      <alignment vertical="top"/>
    </xf>
    <xf numFmtId="43" fontId="4" fillId="0" borderId="19" xfId="0" applyNumberFormat="1" applyFont="1" applyBorder="1" applyAlignment="1">
      <alignment vertical="top"/>
    </xf>
    <xf numFmtId="166" fontId="4" fillId="0" borderId="19" xfId="42" applyNumberFormat="1" applyFont="1" applyBorder="1" applyAlignment="1">
      <alignment vertical="top"/>
    </xf>
    <xf numFmtId="164" fontId="4" fillId="0" borderId="14" xfId="42" applyNumberFormat="1" applyFont="1" applyFill="1" applyBorder="1" applyAlignment="1" applyProtection="1">
      <alignment/>
      <protection/>
    </xf>
    <xf numFmtId="164" fontId="4" fillId="0" borderId="14" xfId="42" applyNumberFormat="1" applyFont="1" applyBorder="1" applyAlignment="1">
      <alignment horizontal="right" vertical="center"/>
    </xf>
    <xf numFmtId="164" fontId="4" fillId="0" borderId="14" xfId="42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43" fontId="4" fillId="0" borderId="0" xfId="0" applyNumberFormat="1" applyFont="1" applyBorder="1" applyAlignment="1">
      <alignment vertical="top"/>
    </xf>
    <xf numFmtId="0" fontId="5" fillId="0" borderId="19" xfId="0" applyFont="1" applyBorder="1" applyAlignment="1">
      <alignment horizontal="right" vertical="top"/>
    </xf>
    <xf numFmtId="3" fontId="11" fillId="0" borderId="0" xfId="0" applyNumberFormat="1" applyFont="1" applyAlignment="1">
      <alignment horizontal="right" vertical="center"/>
    </xf>
    <xf numFmtId="0" fontId="12" fillId="0" borderId="11" xfId="0" applyFont="1" applyBorder="1" applyAlignment="1">
      <alignment vertical="top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right" vertical="top"/>
    </xf>
    <xf numFmtId="0" fontId="12" fillId="0" borderId="14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164" fontId="12" fillId="0" borderId="10" xfId="42" applyNumberFormat="1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19" xfId="0" applyFont="1" applyBorder="1" applyAlignment="1">
      <alignment vertical="top" wrapText="1"/>
    </xf>
    <xf numFmtId="0" fontId="12" fillId="0" borderId="21" xfId="0" applyFont="1" applyBorder="1" applyAlignment="1">
      <alignment horizontal="right" vertical="top"/>
    </xf>
    <xf numFmtId="164" fontId="12" fillId="0" borderId="19" xfId="42" applyNumberFormat="1" applyFont="1" applyBorder="1" applyAlignment="1">
      <alignment horizontal="right" vertical="top"/>
    </xf>
    <xf numFmtId="0" fontId="12" fillId="0" borderId="19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164" fontId="53" fillId="0" borderId="14" xfId="42" applyNumberFormat="1" applyFont="1" applyBorder="1" applyAlignment="1">
      <alignment/>
    </xf>
    <xf numFmtId="164" fontId="14" fillId="0" borderId="22" xfId="42" applyNumberFormat="1" applyFont="1" applyBorder="1" applyAlignment="1">
      <alignment vertical="top"/>
    </xf>
    <xf numFmtId="164" fontId="14" fillId="0" borderId="10" xfId="42" applyNumberFormat="1" applyFont="1" applyBorder="1" applyAlignment="1">
      <alignment vertical="top"/>
    </xf>
    <xf numFmtId="165" fontId="14" fillId="0" borderId="10" xfId="42" applyNumberFormat="1" applyFont="1" applyBorder="1" applyAlignment="1">
      <alignment vertical="top"/>
    </xf>
    <xf numFmtId="0" fontId="13" fillId="0" borderId="10" xfId="0" applyNumberFormat="1" applyFont="1" applyBorder="1" applyAlignment="1">
      <alignment vertical="top" wrapText="1"/>
    </xf>
    <xf numFmtId="164" fontId="14" fillId="0" borderId="0" xfId="42" applyNumberFormat="1" applyFont="1" applyBorder="1" applyAlignment="1">
      <alignment vertical="top"/>
    </xf>
    <xf numFmtId="164" fontId="14" fillId="0" borderId="0" xfId="42" applyNumberFormat="1" applyFont="1" applyBorder="1" applyAlignment="1">
      <alignment horizontal="right" vertical="center"/>
    </xf>
    <xf numFmtId="164" fontId="14" fillId="0" borderId="10" xfId="42" applyNumberFormat="1" applyFont="1" applyBorder="1" applyAlignment="1">
      <alignment horizontal="right" vertical="center"/>
    </xf>
    <xf numFmtId="0" fontId="13" fillId="0" borderId="14" xfId="0" applyNumberFormat="1" applyFont="1" applyFill="1" applyBorder="1" applyAlignment="1">
      <alignment vertical="top" wrapText="1"/>
    </xf>
    <xf numFmtId="164" fontId="13" fillId="0" borderId="10" xfId="42" applyNumberFormat="1" applyFont="1" applyBorder="1" applyAlignment="1">
      <alignment vertical="top"/>
    </xf>
    <xf numFmtId="0" fontId="13" fillId="0" borderId="14" xfId="0" applyNumberFormat="1" applyFont="1" applyBorder="1" applyAlignment="1">
      <alignment vertical="top" wrapText="1"/>
    </xf>
    <xf numFmtId="0" fontId="13" fillId="0" borderId="14" xfId="0" applyFont="1" applyFill="1" applyBorder="1" applyAlignment="1">
      <alignment/>
    </xf>
    <xf numFmtId="164" fontId="14" fillId="0" borderId="22" xfId="42" applyNumberFormat="1" applyFont="1" applyBorder="1" applyAlignment="1">
      <alignment vertical="center"/>
    </xf>
    <xf numFmtId="164" fontId="14" fillId="0" borderId="10" xfId="42" applyNumberFormat="1" applyFont="1" applyBorder="1" applyAlignment="1">
      <alignment vertical="center"/>
    </xf>
    <xf numFmtId="164" fontId="13" fillId="0" borderId="14" xfId="42" applyNumberFormat="1" applyFont="1" applyFill="1" applyBorder="1" applyAlignment="1">
      <alignment/>
    </xf>
    <xf numFmtId="0" fontId="13" fillId="0" borderId="18" xfId="0" applyFont="1" applyBorder="1" applyAlignment="1">
      <alignment vertical="top"/>
    </xf>
    <xf numFmtId="164" fontId="13" fillId="0" borderId="18" xfId="42" applyNumberFormat="1" applyFont="1" applyFill="1" applyBorder="1" applyAlignment="1">
      <alignment/>
    </xf>
    <xf numFmtId="164" fontId="14" fillId="0" borderId="21" xfId="42" applyNumberFormat="1" applyFont="1" applyBorder="1" applyAlignment="1">
      <alignment vertical="top"/>
    </xf>
    <xf numFmtId="164" fontId="14" fillId="0" borderId="19" xfId="42" applyNumberFormat="1" applyFont="1" applyBorder="1" applyAlignment="1">
      <alignment vertical="top"/>
    </xf>
    <xf numFmtId="164" fontId="13" fillId="0" borderId="19" xfId="42" applyNumberFormat="1" applyFont="1" applyBorder="1" applyAlignment="1">
      <alignment horizontal="right" vertical="top"/>
    </xf>
    <xf numFmtId="165" fontId="14" fillId="0" borderId="19" xfId="42" applyNumberFormat="1" applyFont="1" applyBorder="1" applyAlignment="1">
      <alignment vertical="top"/>
    </xf>
    <xf numFmtId="164" fontId="13" fillId="0" borderId="0" xfId="42" applyNumberFormat="1" applyFont="1" applyBorder="1" applyAlignment="1">
      <alignment horizontal="right" vertical="top"/>
    </xf>
    <xf numFmtId="164" fontId="13" fillId="0" borderId="20" xfId="42" applyNumberFormat="1" applyFont="1" applyBorder="1" applyAlignment="1">
      <alignment horizontal="right" vertical="top"/>
    </xf>
    <xf numFmtId="166" fontId="4" fillId="0" borderId="0" xfId="42" applyNumberFormat="1" applyFont="1" applyBorder="1" applyAlignment="1">
      <alignment vertical="top"/>
    </xf>
    <xf numFmtId="0" fontId="5" fillId="0" borderId="12" xfId="0" applyNumberFormat="1" applyFon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right"/>
      <protection/>
    </xf>
    <xf numFmtId="43" fontId="4" fillId="0" borderId="0" xfId="42" applyFont="1" applyFill="1" applyBorder="1" applyAlignment="1" applyProtection="1">
      <alignment/>
      <protection/>
    </xf>
    <xf numFmtId="43" fontId="4" fillId="0" borderId="0" xfId="42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1" xfId="0" applyFont="1" applyBorder="1" applyAlignment="1">
      <alignment horizontal="right" vertical="top"/>
    </xf>
    <xf numFmtId="0" fontId="12" fillId="0" borderId="10" xfId="0" applyFont="1" applyBorder="1" applyAlignment="1">
      <alignment vertical="top"/>
    </xf>
    <xf numFmtId="164" fontId="12" fillId="0" borderId="14" xfId="42" applyNumberFormat="1" applyFont="1" applyBorder="1" applyAlignment="1">
      <alignment vertical="top"/>
    </xf>
    <xf numFmtId="0" fontId="12" fillId="0" borderId="22" xfId="0" applyFont="1" applyBorder="1" applyAlignment="1">
      <alignment horizontal="right" vertical="top"/>
    </xf>
    <xf numFmtId="164" fontId="12" fillId="0" borderId="10" xfId="42" applyNumberFormat="1" applyFont="1" applyBorder="1" applyAlignment="1">
      <alignment horizontal="right" vertical="top"/>
    </xf>
    <xf numFmtId="0" fontId="12" fillId="0" borderId="20" xfId="0" applyFont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horizontal="right" vertical="center"/>
    </xf>
    <xf numFmtId="165" fontId="7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164" fontId="4" fillId="0" borderId="10" xfId="42" applyNumberFormat="1" applyFont="1" applyFill="1" applyBorder="1" applyAlignment="1" applyProtection="1">
      <alignment/>
      <protection/>
    </xf>
    <xf numFmtId="164" fontId="7" fillId="0" borderId="10" xfId="42" applyNumberFormat="1" applyFont="1" applyBorder="1" applyAlignment="1">
      <alignment horizontal="right"/>
    </xf>
    <xf numFmtId="3" fontId="16" fillId="0" borderId="0" xfId="57" applyNumberFormat="1" applyFont="1" applyFill="1" applyBorder="1">
      <alignment/>
      <protection/>
    </xf>
    <xf numFmtId="0" fontId="3" fillId="0" borderId="0" xfId="0" applyFont="1" applyAlignment="1">
      <alignment horizontal="center"/>
    </xf>
    <xf numFmtId="164" fontId="6" fillId="0" borderId="0" xfId="42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609600" cy="9525"/>
    <xdr:sp>
      <xdr:nvSpPr>
        <xdr:cNvPr id="1" name="AutoShape 1" descr="http://localhost:8000/tepc/search/images/spacer.gif"/>
        <xdr:cNvSpPr>
          <a:spLocks noChangeAspect="1"/>
        </xdr:cNvSpPr>
      </xdr:nvSpPr>
      <xdr:spPr>
        <a:xfrm>
          <a:off x="304800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09600" cy="9525"/>
    <xdr:sp>
      <xdr:nvSpPr>
        <xdr:cNvPr id="2" name="AutoShape 3" descr="http://localhost:8000/tepc/search/images/spacer.gif"/>
        <xdr:cNvSpPr>
          <a:spLocks noChangeAspect="1"/>
        </xdr:cNvSpPr>
      </xdr:nvSpPr>
      <xdr:spPr>
        <a:xfrm>
          <a:off x="304800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09600" cy="9525"/>
    <xdr:sp>
      <xdr:nvSpPr>
        <xdr:cNvPr id="3" name="AutoShape 5" descr="http://localhost:8000/tepc/search/images/spacer.gif"/>
        <xdr:cNvSpPr>
          <a:spLocks noChangeAspect="1"/>
        </xdr:cNvSpPr>
      </xdr:nvSpPr>
      <xdr:spPr>
        <a:xfrm>
          <a:off x="304800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09600" cy="9525"/>
    <xdr:sp>
      <xdr:nvSpPr>
        <xdr:cNvPr id="4" name="AutoShape 8" descr="http://localhost:8000/tepc/search/images/spacer.gif"/>
        <xdr:cNvSpPr>
          <a:spLocks noChangeAspect="1"/>
        </xdr:cNvSpPr>
      </xdr:nvSpPr>
      <xdr:spPr>
        <a:xfrm>
          <a:off x="304800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09600" cy="9525"/>
    <xdr:sp>
      <xdr:nvSpPr>
        <xdr:cNvPr id="5" name="AutoShape 10" descr="http://localhost:8000/tepc/search/images/spacer.gif"/>
        <xdr:cNvSpPr>
          <a:spLocks noChangeAspect="1"/>
        </xdr:cNvSpPr>
      </xdr:nvSpPr>
      <xdr:spPr>
        <a:xfrm>
          <a:off x="304800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6" name="AutoShape 1" descr="http://localhost:8000/tepc/search/images/spacer.gif"/>
        <xdr:cNvSpPr>
          <a:spLocks noChangeAspect="1"/>
        </xdr:cNvSpPr>
      </xdr:nvSpPr>
      <xdr:spPr>
        <a:xfrm>
          <a:off x="2505075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7" name="AutoShape 3" descr="http://localhost:8000/tepc/search/images/spacer.gif"/>
        <xdr:cNvSpPr>
          <a:spLocks noChangeAspect="1"/>
        </xdr:cNvSpPr>
      </xdr:nvSpPr>
      <xdr:spPr>
        <a:xfrm>
          <a:off x="2505075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" name="AutoShape 5" descr="http://localhost:8000/tepc/search/images/spacer.gif"/>
        <xdr:cNvSpPr>
          <a:spLocks noChangeAspect="1"/>
        </xdr:cNvSpPr>
      </xdr:nvSpPr>
      <xdr:spPr>
        <a:xfrm>
          <a:off x="2505075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9" name="AutoShape 8" descr="http://localhost:8000/tepc/search/images/spacer.gif"/>
        <xdr:cNvSpPr>
          <a:spLocks noChangeAspect="1"/>
        </xdr:cNvSpPr>
      </xdr:nvSpPr>
      <xdr:spPr>
        <a:xfrm>
          <a:off x="2505075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10" name="AutoShape 10" descr="http://localhost:8000/tepc/search/images/spacer.gif"/>
        <xdr:cNvSpPr>
          <a:spLocks noChangeAspect="1"/>
        </xdr:cNvSpPr>
      </xdr:nvSpPr>
      <xdr:spPr>
        <a:xfrm>
          <a:off x="2505075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43.28125" style="63" bestFit="1" customWidth="1"/>
    <col min="2" max="2" width="14.7109375" style="63" bestFit="1" customWidth="1"/>
    <col min="3" max="3" width="15.8515625" style="63" bestFit="1" customWidth="1"/>
    <col min="4" max="4" width="12.7109375" style="63" bestFit="1" customWidth="1"/>
    <col min="5" max="5" width="14.28125" style="63" bestFit="1" customWidth="1"/>
    <col min="6" max="6" width="10.7109375" style="63" bestFit="1" customWidth="1"/>
    <col min="7" max="7" width="10.8515625" style="63" customWidth="1"/>
    <col min="8" max="16384" width="9.140625" style="63" customWidth="1"/>
  </cols>
  <sheetData>
    <row r="1" spans="1:7" s="62" customFormat="1" ht="18.75">
      <c r="A1" s="212" t="s">
        <v>72</v>
      </c>
      <c r="B1" s="212"/>
      <c r="C1" s="212"/>
      <c r="D1" s="212"/>
      <c r="E1" s="212"/>
      <c r="F1" s="212"/>
      <c r="G1" s="212"/>
    </row>
    <row r="2" spans="1:7" ht="15">
      <c r="A2" s="213" t="s">
        <v>131</v>
      </c>
      <c r="B2" s="213"/>
      <c r="C2" s="213"/>
      <c r="D2" s="213"/>
      <c r="E2" s="213"/>
      <c r="F2" s="213"/>
      <c r="G2" s="213"/>
    </row>
    <row r="3" spans="1:7" ht="15">
      <c r="A3" s="29"/>
      <c r="B3" s="29"/>
      <c r="C3" s="64"/>
      <c r="D3" s="29"/>
      <c r="E3" s="29"/>
      <c r="F3" s="65" t="s">
        <v>73</v>
      </c>
      <c r="G3" s="29"/>
    </row>
    <row r="4" spans="1:7" ht="15">
      <c r="A4" s="29"/>
      <c r="B4" s="29"/>
      <c r="C4" s="29"/>
      <c r="D4" s="29"/>
      <c r="E4" s="29"/>
      <c r="F4" s="29"/>
      <c r="G4" s="29"/>
    </row>
    <row r="5" spans="1:7" ht="15">
      <c r="A5" s="66"/>
      <c r="B5" s="47" t="s">
        <v>74</v>
      </c>
      <c r="C5" s="67" t="s">
        <v>75</v>
      </c>
      <c r="D5" s="55" t="s">
        <v>76</v>
      </c>
      <c r="E5" s="55" t="s">
        <v>77</v>
      </c>
      <c r="F5" s="214" t="s">
        <v>78</v>
      </c>
      <c r="G5" s="215"/>
    </row>
    <row r="6" spans="1:7" ht="15">
      <c r="A6" s="68"/>
      <c r="B6" s="69"/>
      <c r="C6" s="69"/>
      <c r="D6" s="69"/>
      <c r="E6" s="69"/>
      <c r="F6" s="70"/>
      <c r="G6" s="69"/>
    </row>
    <row r="7" spans="1:7" ht="15">
      <c r="A7" s="71" t="s">
        <v>135</v>
      </c>
      <c r="B7" s="72">
        <v>68.000201017</v>
      </c>
      <c r="C7" s="73">
        <v>447.840052035</v>
      </c>
      <c r="D7" s="74">
        <f>B7+C7</f>
        <v>515.840253052</v>
      </c>
      <c r="E7" s="74">
        <f>C7-B7</f>
        <v>379.839851018</v>
      </c>
      <c r="F7" s="75" t="s">
        <v>79</v>
      </c>
      <c r="G7" s="76">
        <f>C7/B7</f>
        <v>6.585863649477159</v>
      </c>
    </row>
    <row r="8" spans="1:7" ht="15">
      <c r="A8" s="77" t="s">
        <v>80</v>
      </c>
      <c r="B8" s="78">
        <f>B7*100/D7</f>
        <v>13.18241463605694</v>
      </c>
      <c r="C8" s="79">
        <f>C7/D7*100</f>
        <v>86.81758536394307</v>
      </c>
      <c r="D8" s="80"/>
      <c r="E8" s="80"/>
      <c r="F8" s="81"/>
      <c r="G8" s="76"/>
    </row>
    <row r="9" spans="1:7" ht="15">
      <c r="A9" s="82"/>
      <c r="B9" s="83"/>
      <c r="C9" s="84"/>
      <c r="D9" s="85"/>
      <c r="E9" s="85"/>
      <c r="F9" s="86"/>
      <c r="G9" s="87"/>
    </row>
    <row r="10" spans="1:7" ht="15">
      <c r="A10" s="71" t="s">
        <v>136</v>
      </c>
      <c r="B10" s="88">
        <v>69.8337408319</v>
      </c>
      <c r="C10" s="73">
        <v>546.8</v>
      </c>
      <c r="D10" s="74">
        <f>B10+C10</f>
        <v>616.6337408319</v>
      </c>
      <c r="E10" s="74">
        <f>C10-B10</f>
        <v>476.96625916809995</v>
      </c>
      <c r="F10" s="75" t="s">
        <v>79</v>
      </c>
      <c r="G10" s="76">
        <f>C10/B10</f>
        <v>7.83002590848208</v>
      </c>
    </row>
    <row r="11" spans="1:7" ht="15">
      <c r="A11" s="77" t="s">
        <v>80</v>
      </c>
      <c r="B11" s="78">
        <f>B10*100/D10</f>
        <v>11.324995083416514</v>
      </c>
      <c r="C11" s="79">
        <f>C10/D10*100</f>
        <v>88.67500491658348</v>
      </c>
      <c r="D11" s="80"/>
      <c r="E11" s="80"/>
      <c r="F11" s="89"/>
      <c r="G11" s="76"/>
    </row>
    <row r="12" spans="1:7" ht="15">
      <c r="A12" s="82"/>
      <c r="B12" s="83"/>
      <c r="C12" s="84"/>
      <c r="D12" s="85"/>
      <c r="E12" s="85"/>
      <c r="F12" s="70"/>
      <c r="G12" s="87"/>
    </row>
    <row r="13" spans="1:7" ht="15">
      <c r="A13" s="71" t="s">
        <v>137</v>
      </c>
      <c r="B13" s="88">
        <v>81.816253657</v>
      </c>
      <c r="C13" s="73">
        <v>648.988979449</v>
      </c>
      <c r="D13" s="74">
        <f>B13+C13</f>
        <v>730.8052331060001</v>
      </c>
      <c r="E13" s="74">
        <f>C13-B13</f>
        <v>567.1727257919999</v>
      </c>
      <c r="F13" s="75" t="s">
        <v>79</v>
      </c>
      <c r="G13" s="76">
        <f>C13/B13</f>
        <v>7.932274461866344</v>
      </c>
    </row>
    <row r="14" spans="1:7" ht="15">
      <c r="A14" s="90" t="s">
        <v>80</v>
      </c>
      <c r="B14" s="78">
        <f>B13*100/D13</f>
        <v>11.195356840737473</v>
      </c>
      <c r="C14" s="79">
        <f>C13/D13*100</f>
        <v>88.80464315926253</v>
      </c>
      <c r="D14" s="91"/>
      <c r="E14" s="91"/>
      <c r="F14" s="89"/>
      <c r="G14" s="91"/>
    </row>
    <row r="15" spans="1:7" ht="15">
      <c r="A15" s="68"/>
      <c r="B15" s="69"/>
      <c r="C15" s="69"/>
      <c r="D15" s="69"/>
      <c r="E15" s="69"/>
      <c r="F15" s="70"/>
      <c r="G15" s="69"/>
    </row>
    <row r="16" spans="1:7" ht="42.75">
      <c r="A16" s="50" t="s">
        <v>138</v>
      </c>
      <c r="B16" s="92">
        <f>B10/B7*100-100</f>
        <v>2.696374109896567</v>
      </c>
      <c r="C16" s="92">
        <f>C10/C7*100-100</f>
        <v>22.097163376817846</v>
      </c>
      <c r="D16" s="92">
        <f>D10/D7*100-100</f>
        <v>19.539670892984645</v>
      </c>
      <c r="E16" s="92">
        <f>E10/E7*100-100</f>
        <v>25.570357583543085</v>
      </c>
      <c r="F16" s="89"/>
      <c r="G16" s="91"/>
    </row>
    <row r="17" spans="1:7" ht="15">
      <c r="A17" s="93"/>
      <c r="B17" s="46"/>
      <c r="C17" s="46"/>
      <c r="D17" s="46"/>
      <c r="E17" s="46"/>
      <c r="F17" s="70"/>
      <c r="G17" s="69"/>
    </row>
    <row r="18" spans="1:7" ht="42.75">
      <c r="A18" s="50" t="s">
        <v>139</v>
      </c>
      <c r="B18" s="92">
        <f>B13/B10*100-100</f>
        <v>17.15862945670297</v>
      </c>
      <c r="C18" s="92">
        <f>C13/C10*100-100</f>
        <v>18.688547814374544</v>
      </c>
      <c r="D18" s="92">
        <f>D13/D10*100-100</f>
        <v>18.51528463558796</v>
      </c>
      <c r="E18" s="92">
        <f>E13/E10*100-100</f>
        <v>18.912546724213456</v>
      </c>
      <c r="F18" s="89"/>
      <c r="G18" s="91"/>
    </row>
    <row r="19" spans="1:7" ht="15">
      <c r="A19" s="68"/>
      <c r="B19" s="69"/>
      <c r="C19" s="69"/>
      <c r="D19" s="69"/>
      <c r="E19" s="69"/>
      <c r="F19" s="70"/>
      <c r="G19" s="69"/>
    </row>
    <row r="21" spans="1:2" ht="15">
      <c r="A21" s="130" t="s">
        <v>140</v>
      </c>
      <c r="B21" s="130" t="s">
        <v>141</v>
      </c>
    </row>
    <row r="23" ht="15">
      <c r="A23" s="62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.7109375" style="1" customWidth="1"/>
    <col min="2" max="2" width="42.57421875" style="1" customWidth="1"/>
    <col min="3" max="3" width="7.8515625" style="1" bestFit="1" customWidth="1"/>
    <col min="4" max="4" width="11.28125" style="1" bestFit="1" customWidth="1"/>
    <col min="5" max="5" width="11.57421875" style="1" bestFit="1" customWidth="1"/>
    <col min="6" max="8" width="11.28125" style="1" bestFit="1" customWidth="1"/>
    <col min="9" max="9" width="15.421875" style="1" bestFit="1" customWidth="1"/>
    <col min="10" max="10" width="11.140625" style="1" bestFit="1" customWidth="1"/>
    <col min="11" max="16384" width="9.140625" style="1" customWidth="1"/>
  </cols>
  <sheetData>
    <row r="1" spans="1:10" ht="18.75">
      <c r="A1" s="216" t="s">
        <v>107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8.75">
      <c r="A2" s="216" t="s">
        <v>127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2:10" ht="15">
      <c r="B3" s="3"/>
      <c r="C3" s="3"/>
      <c r="D3" s="3"/>
      <c r="E3" s="3" t="s">
        <v>0</v>
      </c>
      <c r="F3" s="3"/>
      <c r="G3" s="3"/>
      <c r="H3" s="3"/>
      <c r="I3" s="4" t="s">
        <v>1</v>
      </c>
      <c r="J3" s="3"/>
    </row>
    <row r="4" spans="1:10" s="2" customFormat="1" ht="15.75">
      <c r="A4" s="156"/>
      <c r="B4" s="157"/>
      <c r="C4" s="196"/>
      <c r="D4" s="220" t="s">
        <v>2</v>
      </c>
      <c r="E4" s="221"/>
      <c r="F4" s="220" t="s">
        <v>2</v>
      </c>
      <c r="G4" s="221"/>
      <c r="H4" s="222" t="s">
        <v>111</v>
      </c>
      <c r="I4" s="221"/>
      <c r="J4" s="197" t="s">
        <v>3</v>
      </c>
    </row>
    <row r="5" spans="1:10" s="2" customFormat="1" ht="15.75">
      <c r="A5" s="159" t="s">
        <v>4</v>
      </c>
      <c r="B5" s="160" t="s">
        <v>5</v>
      </c>
      <c r="C5" s="198" t="s">
        <v>6</v>
      </c>
      <c r="D5" s="217" t="s">
        <v>7</v>
      </c>
      <c r="E5" s="218"/>
      <c r="F5" s="217" t="s">
        <v>128</v>
      </c>
      <c r="G5" s="218"/>
      <c r="H5" s="219" t="s">
        <v>128</v>
      </c>
      <c r="I5" s="218"/>
      <c r="J5" s="199" t="s">
        <v>8</v>
      </c>
    </row>
    <row r="6" spans="1:10" s="2" customFormat="1" ht="15.75">
      <c r="A6" s="159"/>
      <c r="B6" s="160"/>
      <c r="C6" s="198"/>
      <c r="D6" s="200" t="s">
        <v>9</v>
      </c>
      <c r="E6" s="201" t="s">
        <v>10</v>
      </c>
      <c r="F6" s="164" t="s">
        <v>9</v>
      </c>
      <c r="G6" s="165" t="s">
        <v>10</v>
      </c>
      <c r="H6" s="202" t="s">
        <v>9</v>
      </c>
      <c r="I6" s="165" t="s">
        <v>10</v>
      </c>
      <c r="J6" s="162"/>
    </row>
    <row r="7" spans="1:10" ht="15">
      <c r="A7" s="6">
        <v>1</v>
      </c>
      <c r="B7" s="7" t="s">
        <v>11</v>
      </c>
      <c r="C7" s="25" t="s">
        <v>12</v>
      </c>
      <c r="D7" s="9">
        <v>528610.547</v>
      </c>
      <c r="E7" s="8">
        <v>5660340.8158</v>
      </c>
      <c r="F7" s="23">
        <v>488867.367</v>
      </c>
      <c r="G7" s="15">
        <v>5110611.8828</v>
      </c>
      <c r="H7" s="23">
        <v>529232.33</v>
      </c>
      <c r="I7" s="15">
        <v>6621642.21</v>
      </c>
      <c r="J7" s="120">
        <f aca="true" t="shared" si="0" ref="J7:J34">I7/G7*100-100</f>
        <v>29.566524749911906</v>
      </c>
    </row>
    <row r="8" spans="1:10" ht="15">
      <c r="A8" s="10">
        <v>2</v>
      </c>
      <c r="B8" s="11" t="s">
        <v>13</v>
      </c>
      <c r="C8" s="26" t="s">
        <v>14</v>
      </c>
      <c r="D8" s="13">
        <v>11804470.99</v>
      </c>
      <c r="E8" s="12">
        <v>3824296.5916</v>
      </c>
      <c r="F8" s="13">
        <v>10696406.99</v>
      </c>
      <c r="G8" s="12">
        <v>3351398.0875999997</v>
      </c>
      <c r="H8" s="13">
        <v>12368136.4</v>
      </c>
      <c r="I8" s="12">
        <v>4890017.806</v>
      </c>
      <c r="J8" s="121">
        <f t="shared" si="0"/>
        <v>45.90978684665404</v>
      </c>
    </row>
    <row r="9" spans="1:10" ht="15">
      <c r="A9" s="10">
        <v>3</v>
      </c>
      <c r="B9" s="11" t="s">
        <v>15</v>
      </c>
      <c r="C9" s="26" t="s">
        <v>16</v>
      </c>
      <c r="D9" s="13">
        <v>16326466.590000002</v>
      </c>
      <c r="E9" s="12">
        <v>1237932.105</v>
      </c>
      <c r="F9" s="13">
        <v>15008836.090000002</v>
      </c>
      <c r="G9" s="12">
        <v>1139869.027</v>
      </c>
      <c r="H9" s="13">
        <v>13446663.6</v>
      </c>
      <c r="I9" s="12">
        <v>1258497.27</v>
      </c>
      <c r="J9" s="121">
        <f t="shared" si="0"/>
        <v>10.40718189459146</v>
      </c>
    </row>
    <row r="10" spans="1:10" ht="15">
      <c r="A10" s="10">
        <v>4</v>
      </c>
      <c r="B10" s="11" t="s">
        <v>17</v>
      </c>
      <c r="C10" s="26" t="s">
        <v>18</v>
      </c>
      <c r="D10" s="17">
        <v>21961195</v>
      </c>
      <c r="E10" s="14">
        <v>2677319.358</v>
      </c>
      <c r="F10" s="23">
        <v>21209440</v>
      </c>
      <c r="G10" s="15">
        <v>2579609.134</v>
      </c>
      <c r="H10" s="23">
        <v>15042147</v>
      </c>
      <c r="I10" s="15">
        <v>1791498.927</v>
      </c>
      <c r="J10" s="121">
        <f t="shared" si="0"/>
        <v>-30.55153575836269</v>
      </c>
    </row>
    <row r="11" spans="1:10" ht="15">
      <c r="A11" s="10">
        <v>5</v>
      </c>
      <c r="B11" s="11" t="s">
        <v>19</v>
      </c>
      <c r="C11" s="26" t="s">
        <v>18</v>
      </c>
      <c r="D11" s="17">
        <v>5102811</v>
      </c>
      <c r="E11" s="14">
        <v>3849994.604</v>
      </c>
      <c r="F11" s="23">
        <v>4719639</v>
      </c>
      <c r="G11" s="15">
        <v>3442705.388</v>
      </c>
      <c r="H11" s="60">
        <v>4669645.2</v>
      </c>
      <c r="I11" s="56">
        <v>4044676.1</v>
      </c>
      <c r="J11" s="121">
        <f t="shared" si="0"/>
        <v>17.48539721401221</v>
      </c>
    </row>
    <row r="12" spans="1:10" ht="15">
      <c r="A12" s="10">
        <v>6</v>
      </c>
      <c r="B12" s="11" t="s">
        <v>20</v>
      </c>
      <c r="C12" s="26" t="s">
        <v>18</v>
      </c>
      <c r="D12" s="17">
        <v>10708598.23</v>
      </c>
      <c r="E12" s="12">
        <v>2043220.024</v>
      </c>
      <c r="F12" s="17">
        <v>9272861.83</v>
      </c>
      <c r="G12" s="14">
        <v>1763165.676</v>
      </c>
      <c r="H12" s="17">
        <v>9990680.7</v>
      </c>
      <c r="I12" s="12">
        <v>1801415.385</v>
      </c>
      <c r="J12" s="121">
        <f t="shared" si="0"/>
        <v>2.169376906586294</v>
      </c>
    </row>
    <row r="13" spans="1:10" ht="15">
      <c r="A13" s="10">
        <v>7</v>
      </c>
      <c r="B13" s="11" t="s">
        <v>21</v>
      </c>
      <c r="C13" s="26" t="s">
        <v>18</v>
      </c>
      <c r="D13" s="17">
        <v>62843363.5</v>
      </c>
      <c r="E13" s="14">
        <v>1332452.601</v>
      </c>
      <c r="F13" s="23">
        <v>57046191</v>
      </c>
      <c r="G13" s="15">
        <v>1203807.36</v>
      </c>
      <c r="H13" s="60">
        <v>18274148</v>
      </c>
      <c r="I13" s="56">
        <v>385848.633</v>
      </c>
      <c r="J13" s="121">
        <f t="shared" si="0"/>
        <v>-67.9476429683899</v>
      </c>
    </row>
    <row r="14" spans="1:10" ht="15">
      <c r="A14" s="10">
        <v>8</v>
      </c>
      <c r="B14" s="16" t="s">
        <v>22</v>
      </c>
      <c r="C14" s="26" t="s">
        <v>18</v>
      </c>
      <c r="D14" s="17">
        <v>1810861.77</v>
      </c>
      <c r="E14" s="14">
        <v>146770.849</v>
      </c>
      <c r="F14" s="23">
        <v>1414892.77</v>
      </c>
      <c r="G14" s="15">
        <v>117456.276</v>
      </c>
      <c r="H14" s="23">
        <v>2901730</v>
      </c>
      <c r="I14" s="15">
        <v>195474.152</v>
      </c>
      <c r="J14" s="121">
        <f t="shared" si="0"/>
        <v>66.4229095770072</v>
      </c>
    </row>
    <row r="15" spans="1:10" ht="15">
      <c r="A15" s="10">
        <v>9</v>
      </c>
      <c r="B15" s="11" t="s">
        <v>23</v>
      </c>
      <c r="C15" s="26"/>
      <c r="D15" s="17"/>
      <c r="E15" s="12">
        <v>601396.095</v>
      </c>
      <c r="F15" s="17"/>
      <c r="G15" s="14">
        <v>526630.892</v>
      </c>
      <c r="H15" s="17"/>
      <c r="I15" s="12">
        <v>735959.533</v>
      </c>
      <c r="J15" s="121">
        <f t="shared" si="0"/>
        <v>39.74864448324084</v>
      </c>
    </row>
    <row r="16" spans="1:10" ht="15">
      <c r="A16" s="10">
        <v>10</v>
      </c>
      <c r="B16" s="11" t="s">
        <v>24</v>
      </c>
      <c r="C16" s="26"/>
      <c r="D16" s="17"/>
      <c r="E16" s="12">
        <v>1272946.785</v>
      </c>
      <c r="F16" s="17"/>
      <c r="G16" s="14">
        <v>1154281.302</v>
      </c>
      <c r="H16" s="17"/>
      <c r="I16" s="12">
        <v>953305.258</v>
      </c>
      <c r="J16" s="121">
        <f t="shared" si="0"/>
        <v>-17.411357495939058</v>
      </c>
    </row>
    <row r="17" spans="1:10" ht="15">
      <c r="A17" s="10">
        <v>11</v>
      </c>
      <c r="B17" s="18" t="s">
        <v>25</v>
      </c>
      <c r="C17" s="26" t="s">
        <v>18</v>
      </c>
      <c r="D17" s="17">
        <v>64202.04</v>
      </c>
      <c r="E17" s="12">
        <v>87036.6814</v>
      </c>
      <c r="F17" s="17">
        <v>61052.04</v>
      </c>
      <c r="G17" s="12">
        <v>67924.47940000001</v>
      </c>
      <c r="H17" s="17">
        <v>35120.2</v>
      </c>
      <c r="I17" s="12">
        <v>131469.185</v>
      </c>
      <c r="J17" s="121">
        <f t="shared" si="0"/>
        <v>93.55199504112795</v>
      </c>
    </row>
    <row r="18" spans="1:10" ht="15">
      <c r="A18" s="10">
        <v>12</v>
      </c>
      <c r="B18" s="18" t="s">
        <v>26</v>
      </c>
      <c r="C18" s="26"/>
      <c r="D18" s="17"/>
      <c r="E18" s="12">
        <v>3806098.715</v>
      </c>
      <c r="F18" s="17"/>
      <c r="G18" s="12">
        <v>3489440.242</v>
      </c>
      <c r="H18" s="17"/>
      <c r="I18" s="12">
        <v>4049348.282</v>
      </c>
      <c r="J18" s="121">
        <f t="shared" si="0"/>
        <v>16.045783884210735</v>
      </c>
    </row>
    <row r="19" spans="1:10" ht="15">
      <c r="A19" s="10">
        <v>13</v>
      </c>
      <c r="B19" s="11" t="s">
        <v>27</v>
      </c>
      <c r="C19" s="26"/>
      <c r="D19" s="17"/>
      <c r="E19" s="14">
        <v>937448.187</v>
      </c>
      <c r="F19" s="23"/>
      <c r="G19" s="15">
        <v>880433.1</v>
      </c>
      <c r="H19" s="17"/>
      <c r="I19" s="15">
        <v>1049728.98</v>
      </c>
      <c r="J19" s="121">
        <f t="shared" si="0"/>
        <v>19.228704600042875</v>
      </c>
    </row>
    <row r="20" spans="1:10" ht="15">
      <c r="A20" s="10">
        <v>14</v>
      </c>
      <c r="B20" s="11" t="s">
        <v>28</v>
      </c>
      <c r="C20" s="26"/>
      <c r="D20" s="13"/>
      <c r="E20" s="12">
        <v>5835538.61</v>
      </c>
      <c r="F20" s="13"/>
      <c r="G20" s="12">
        <v>5287072.493</v>
      </c>
      <c r="H20" s="13"/>
      <c r="I20" s="12">
        <v>5853068.915</v>
      </c>
      <c r="J20" s="121">
        <f t="shared" si="0"/>
        <v>10.705289604963241</v>
      </c>
    </row>
    <row r="21" spans="1:10" ht="15">
      <c r="A21" s="10">
        <v>15</v>
      </c>
      <c r="B21" s="11" t="s">
        <v>29</v>
      </c>
      <c r="C21" s="26"/>
      <c r="D21" s="13"/>
      <c r="E21" s="12">
        <v>5399932.456</v>
      </c>
      <c r="F21" s="13"/>
      <c r="G21" s="12">
        <v>4963361.998</v>
      </c>
      <c r="H21" s="13"/>
      <c r="I21" s="12">
        <v>4970331.559</v>
      </c>
      <c r="J21" s="121">
        <f t="shared" si="0"/>
        <v>0.14042016284140857</v>
      </c>
    </row>
    <row r="22" spans="1:10" ht="15">
      <c r="A22" s="10">
        <v>16</v>
      </c>
      <c r="B22" s="11" t="s">
        <v>30</v>
      </c>
      <c r="C22" s="26"/>
      <c r="D22" s="17"/>
      <c r="E22" s="14">
        <v>2179793.8591</v>
      </c>
      <c r="F22" s="23"/>
      <c r="G22" s="15">
        <v>1873916.3480999998</v>
      </c>
      <c r="H22" s="23"/>
      <c r="I22" s="15">
        <v>1876671.162</v>
      </c>
      <c r="J22" s="121">
        <f t="shared" si="0"/>
        <v>0.14700837114705223</v>
      </c>
    </row>
    <row r="23" spans="1:10" ht="15">
      <c r="A23" s="10">
        <v>17</v>
      </c>
      <c r="B23" s="16" t="s">
        <v>31</v>
      </c>
      <c r="C23" s="26"/>
      <c r="D23" s="17"/>
      <c r="E23" s="14">
        <v>2545344.964</v>
      </c>
      <c r="F23" s="23"/>
      <c r="G23" s="15">
        <v>2414559.701</v>
      </c>
      <c r="H23" s="23"/>
      <c r="I23" s="15">
        <v>2323784.398</v>
      </c>
      <c r="J23" s="121">
        <f t="shared" si="0"/>
        <v>-3.7594971440302345</v>
      </c>
    </row>
    <row r="24" spans="1:10" ht="15">
      <c r="A24" s="10">
        <v>18</v>
      </c>
      <c r="B24" s="16" t="s">
        <v>32</v>
      </c>
      <c r="C24" s="26"/>
      <c r="D24" s="17"/>
      <c r="E24" s="14">
        <v>522188.072</v>
      </c>
      <c r="F24" s="23"/>
      <c r="G24" s="15">
        <v>487129.262</v>
      </c>
      <c r="H24" s="23"/>
      <c r="I24" s="15">
        <v>478618.612</v>
      </c>
      <c r="J24" s="121">
        <f t="shared" si="0"/>
        <v>-1.7471030102067573</v>
      </c>
    </row>
    <row r="25" spans="1:10" ht="15">
      <c r="A25" s="10">
        <v>19</v>
      </c>
      <c r="B25" s="11" t="s">
        <v>33</v>
      </c>
      <c r="C25" s="26"/>
      <c r="D25" s="17"/>
      <c r="E25" s="14">
        <v>530318.177</v>
      </c>
      <c r="F25" s="17"/>
      <c r="G25" s="56">
        <v>465186.868</v>
      </c>
      <c r="H25" s="17"/>
      <c r="I25" s="14">
        <v>528699.636</v>
      </c>
      <c r="J25" s="121">
        <f t="shared" si="0"/>
        <v>13.653173029811327</v>
      </c>
    </row>
    <row r="26" spans="1:10" ht="15">
      <c r="A26" s="10">
        <v>20</v>
      </c>
      <c r="B26" s="11" t="s">
        <v>34</v>
      </c>
      <c r="C26" s="26"/>
      <c r="D26" s="17"/>
      <c r="E26" s="14">
        <v>549866.1659</v>
      </c>
      <c r="F26" s="17"/>
      <c r="G26" s="15">
        <v>481553.36089999997</v>
      </c>
      <c r="H26" s="17"/>
      <c r="I26" s="15">
        <v>568334.526</v>
      </c>
      <c r="J26" s="121">
        <f t="shared" si="0"/>
        <v>18.021090110929805</v>
      </c>
    </row>
    <row r="27" spans="1:11" s="58" customFormat="1" ht="45">
      <c r="A27" s="10">
        <v>21</v>
      </c>
      <c r="B27" s="16" t="s">
        <v>35</v>
      </c>
      <c r="C27" s="36" t="s">
        <v>18</v>
      </c>
      <c r="D27" s="17">
        <v>28826052</v>
      </c>
      <c r="E27" s="14">
        <v>2513504.476</v>
      </c>
      <c r="F27" s="151">
        <v>26633473</v>
      </c>
      <c r="G27" s="152">
        <v>2316193.508</v>
      </c>
      <c r="H27" s="151">
        <v>21019480.74</v>
      </c>
      <c r="I27" s="152">
        <v>1962204.052</v>
      </c>
      <c r="J27" s="121">
        <f t="shared" si="0"/>
        <v>-15.283241869789407</v>
      </c>
      <c r="K27" s="1"/>
    </row>
    <row r="28" spans="1:11" s="58" customFormat="1" ht="30.75" customHeight="1">
      <c r="A28" s="10">
        <v>22</v>
      </c>
      <c r="B28" s="16" t="s">
        <v>36</v>
      </c>
      <c r="C28" s="36" t="s">
        <v>18</v>
      </c>
      <c r="D28" s="17">
        <v>14217762</v>
      </c>
      <c r="E28" s="14">
        <v>1322872.192</v>
      </c>
      <c r="F28" s="151">
        <v>13505781</v>
      </c>
      <c r="G28" s="152">
        <v>1254841.175</v>
      </c>
      <c r="H28" s="151">
        <v>14369383</v>
      </c>
      <c r="I28" s="152">
        <v>1372516.777</v>
      </c>
      <c r="J28" s="121">
        <f t="shared" si="0"/>
        <v>9.377728779102256</v>
      </c>
      <c r="K28" s="1"/>
    </row>
    <row r="29" spans="1:10" ht="15">
      <c r="A29" s="10">
        <v>23</v>
      </c>
      <c r="B29" s="16" t="s">
        <v>37</v>
      </c>
      <c r="C29" s="26" t="s">
        <v>18</v>
      </c>
      <c r="D29" s="17">
        <v>32834978</v>
      </c>
      <c r="E29" s="14">
        <v>2732413.822</v>
      </c>
      <c r="F29" s="23">
        <v>29899698</v>
      </c>
      <c r="G29" s="15">
        <v>2496897.569</v>
      </c>
      <c r="H29" s="23">
        <v>23333720.73</v>
      </c>
      <c r="I29" s="15">
        <v>1938371.555</v>
      </c>
      <c r="J29" s="121">
        <f t="shared" si="0"/>
        <v>-22.36879962295322</v>
      </c>
    </row>
    <row r="30" spans="1:10" ht="18" customHeight="1">
      <c r="A30" s="10">
        <v>24</v>
      </c>
      <c r="B30" s="16" t="s">
        <v>38</v>
      </c>
      <c r="C30" s="26" t="s">
        <v>18</v>
      </c>
      <c r="D30" s="17">
        <v>54974287</v>
      </c>
      <c r="E30" s="12">
        <v>3571119.382</v>
      </c>
      <c r="F30" s="17">
        <v>51523801</v>
      </c>
      <c r="G30" s="12">
        <v>3347071.814</v>
      </c>
      <c r="H30" s="17">
        <v>32811976</v>
      </c>
      <c r="I30" s="12">
        <v>2217175.659</v>
      </c>
      <c r="J30" s="121">
        <f t="shared" si="0"/>
        <v>-33.757750588855444</v>
      </c>
    </row>
    <row r="31" spans="1:10" ht="15">
      <c r="A31" s="10">
        <v>25</v>
      </c>
      <c r="B31" s="16" t="s">
        <v>39</v>
      </c>
      <c r="C31" s="27"/>
      <c r="D31" s="17"/>
      <c r="E31" s="14">
        <v>1636939.817</v>
      </c>
      <c r="F31" s="17"/>
      <c r="G31" s="15">
        <v>1500138.15</v>
      </c>
      <c r="H31" s="17"/>
      <c r="I31" s="15">
        <v>1776930.315</v>
      </c>
      <c r="J31" s="121">
        <f t="shared" si="0"/>
        <v>18.451111652616788</v>
      </c>
    </row>
    <row r="32" spans="1:10" ht="15">
      <c r="A32" s="10">
        <v>26</v>
      </c>
      <c r="B32" s="16" t="s">
        <v>40</v>
      </c>
      <c r="C32" s="27"/>
      <c r="D32" s="17"/>
      <c r="E32" s="14">
        <v>711405.946</v>
      </c>
      <c r="F32" s="17"/>
      <c r="G32" s="15">
        <v>707135.384</v>
      </c>
      <c r="H32" s="17"/>
      <c r="I32" s="15">
        <v>610377.145</v>
      </c>
      <c r="J32" s="121">
        <f t="shared" si="0"/>
        <v>-13.683127897330621</v>
      </c>
    </row>
    <row r="33" spans="1:10" ht="15">
      <c r="A33" s="10">
        <v>27</v>
      </c>
      <c r="B33" s="16" t="s">
        <v>41</v>
      </c>
      <c r="C33" s="27"/>
      <c r="D33" s="17"/>
      <c r="E33" s="12">
        <f>E34-SUM(E7:E32)</f>
        <v>19822218.008099996</v>
      </c>
      <c r="F33" s="13"/>
      <c r="G33" s="12">
        <v>17411350.354099993</v>
      </c>
      <c r="H33" s="13"/>
      <c r="I33" s="12">
        <v>27430287.625</v>
      </c>
      <c r="J33" s="121">
        <f t="shared" si="0"/>
        <v>57.54256313922696</v>
      </c>
    </row>
    <row r="34" spans="1:10" ht="15">
      <c r="A34" s="19"/>
      <c r="B34" s="51" t="s">
        <v>42</v>
      </c>
      <c r="C34" s="52"/>
      <c r="D34" s="21"/>
      <c r="E34" s="20">
        <v>77350709.3589</v>
      </c>
      <c r="F34" s="21"/>
      <c r="G34" s="203">
        <v>69833740.8319</v>
      </c>
      <c r="H34" s="61"/>
      <c r="I34" s="203">
        <v>81816253.657</v>
      </c>
      <c r="J34" s="122">
        <f t="shared" si="0"/>
        <v>17.15862945670297</v>
      </c>
    </row>
    <row r="35" spans="1:10" ht="15">
      <c r="A35" s="4"/>
      <c r="B35" s="22"/>
      <c r="C35" s="4"/>
      <c r="D35" s="4"/>
      <c r="E35" s="4"/>
      <c r="F35" s="4"/>
      <c r="G35" s="4"/>
      <c r="H35" s="4"/>
      <c r="I35" s="4"/>
      <c r="J35" s="4"/>
    </row>
  </sheetData>
  <sheetProtection/>
  <mergeCells count="8">
    <mergeCell ref="A1:J1"/>
    <mergeCell ref="D5:E5"/>
    <mergeCell ref="F5:G5"/>
    <mergeCell ref="H5:I5"/>
    <mergeCell ref="A2:J2"/>
    <mergeCell ref="D4:E4"/>
    <mergeCell ref="F4:G4"/>
    <mergeCell ref="H4:I4"/>
  </mergeCells>
  <printOptions/>
  <pageMargins left="0.25" right="0.18" top="0" bottom="0" header="0.37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140625" style="28" bestFit="1" customWidth="1"/>
    <col min="2" max="2" width="44.8515625" style="28" customWidth="1"/>
    <col min="3" max="3" width="17.00390625" style="28" customWidth="1"/>
    <col min="4" max="5" width="19.00390625" style="28" bestFit="1" customWidth="1"/>
    <col min="6" max="6" width="10.8515625" style="28" bestFit="1" customWidth="1"/>
    <col min="7" max="16384" width="9.140625" style="28" customWidth="1"/>
  </cols>
  <sheetData>
    <row r="1" spans="1:6" ht="18.75">
      <c r="A1" s="216" t="s">
        <v>81</v>
      </c>
      <c r="B1" s="216"/>
      <c r="C1" s="216"/>
      <c r="D1" s="216"/>
      <c r="E1" s="216"/>
      <c r="F1" s="216"/>
    </row>
    <row r="2" spans="1:6" ht="18.75">
      <c r="A2" s="216" t="s">
        <v>129</v>
      </c>
      <c r="B2" s="216"/>
      <c r="C2" s="216"/>
      <c r="D2" s="216"/>
      <c r="E2" s="216"/>
      <c r="F2" s="216"/>
    </row>
    <row r="3" spans="1:6" ht="15">
      <c r="A3" s="29"/>
      <c r="B3" s="29"/>
      <c r="C3" s="29"/>
      <c r="D3" s="29"/>
      <c r="E3" s="42" t="s">
        <v>1</v>
      </c>
      <c r="F3" s="29"/>
    </row>
    <row r="4" spans="1:6" ht="15">
      <c r="A4" s="30" t="s">
        <v>4</v>
      </c>
      <c r="B4" s="31" t="s">
        <v>5</v>
      </c>
      <c r="C4" s="55" t="s">
        <v>44</v>
      </c>
      <c r="D4" s="55" t="s">
        <v>44</v>
      </c>
      <c r="E4" s="55" t="s">
        <v>112</v>
      </c>
      <c r="F4" s="47" t="s">
        <v>3</v>
      </c>
    </row>
    <row r="5" spans="1:6" ht="15">
      <c r="A5" s="43"/>
      <c r="B5" s="5"/>
      <c r="C5" s="33" t="s">
        <v>45</v>
      </c>
      <c r="D5" s="33" t="s">
        <v>45</v>
      </c>
      <c r="E5" s="33" t="s">
        <v>113</v>
      </c>
      <c r="F5" s="48" t="s">
        <v>8</v>
      </c>
    </row>
    <row r="6" spans="1:6" ht="15">
      <c r="A6" s="34"/>
      <c r="B6" s="35"/>
      <c r="C6" s="118" t="s">
        <v>7</v>
      </c>
      <c r="D6" s="100" t="s">
        <v>130</v>
      </c>
      <c r="E6" s="100" t="s">
        <v>130</v>
      </c>
      <c r="F6" s="49"/>
    </row>
    <row r="7" spans="1:6" ht="15">
      <c r="A7" s="204">
        <v>1</v>
      </c>
      <c r="B7" s="205" t="s">
        <v>46</v>
      </c>
      <c r="C7" s="206">
        <v>26009968.951</v>
      </c>
      <c r="D7" s="208">
        <v>23674418.265</v>
      </c>
      <c r="E7" s="208">
        <v>23970637.686</v>
      </c>
      <c r="F7" s="207">
        <f>E7/D7*100-100</f>
        <v>1.2512215408389835</v>
      </c>
    </row>
    <row r="8" spans="1:6" ht="15">
      <c r="A8" s="32">
        <v>2</v>
      </c>
      <c r="B8" s="26" t="s">
        <v>47</v>
      </c>
      <c r="C8" s="37">
        <v>57407784.686</v>
      </c>
      <c r="D8" s="148">
        <v>52246699.273</v>
      </c>
      <c r="E8" s="56">
        <v>58540542.011</v>
      </c>
      <c r="F8" s="53">
        <f aca="true" t="shared" si="0" ref="F8:F35">E8/D8*100-100</f>
        <v>12.04639302688453</v>
      </c>
    </row>
    <row r="9" spans="1:6" ht="15">
      <c r="A9" s="32">
        <v>3</v>
      </c>
      <c r="B9" s="38" t="s">
        <v>39</v>
      </c>
      <c r="C9" s="37">
        <v>4058131.45</v>
      </c>
      <c r="D9" s="15">
        <v>3689306.737</v>
      </c>
      <c r="E9" s="15">
        <v>4242497.444</v>
      </c>
      <c r="F9" s="53">
        <f t="shared" si="0"/>
        <v>14.99443517265884</v>
      </c>
    </row>
    <row r="10" spans="1:6" ht="15">
      <c r="A10" s="32">
        <v>4</v>
      </c>
      <c r="B10" s="38" t="s">
        <v>48</v>
      </c>
      <c r="C10" s="37">
        <v>5452184.047</v>
      </c>
      <c r="D10" s="15">
        <v>4880476.013</v>
      </c>
      <c r="E10" s="15">
        <v>4750761.994</v>
      </c>
      <c r="F10" s="53">
        <f t="shared" si="0"/>
        <v>-2.657814906875572</v>
      </c>
    </row>
    <row r="11" spans="1:6" ht="15">
      <c r="A11" s="32">
        <v>5</v>
      </c>
      <c r="B11" s="38" t="s">
        <v>49</v>
      </c>
      <c r="C11" s="37">
        <v>2467319.026</v>
      </c>
      <c r="D11" s="15">
        <v>2248942.994</v>
      </c>
      <c r="E11" s="15">
        <v>2747238.094</v>
      </c>
      <c r="F11" s="53">
        <f t="shared" si="0"/>
        <v>22.156857747368946</v>
      </c>
    </row>
    <row r="12" spans="1:6" ht="15">
      <c r="A12" s="32">
        <v>6</v>
      </c>
      <c r="B12" s="26" t="s">
        <v>50</v>
      </c>
      <c r="C12" s="37">
        <v>33441134.318</v>
      </c>
      <c r="D12" s="15">
        <v>30261173.568</v>
      </c>
      <c r="E12" s="15">
        <v>36556525.182</v>
      </c>
      <c r="F12" s="53">
        <f t="shared" si="0"/>
        <v>20.803395479206017</v>
      </c>
    </row>
    <row r="13" spans="1:6" ht="15">
      <c r="A13" s="32">
        <v>7</v>
      </c>
      <c r="B13" s="36" t="s">
        <v>51</v>
      </c>
      <c r="C13" s="37">
        <v>23372668.69</v>
      </c>
      <c r="D13" s="149">
        <v>21577979.587</v>
      </c>
      <c r="E13" s="56">
        <v>25718784.407</v>
      </c>
      <c r="F13" s="53">
        <f t="shared" si="0"/>
        <v>19.18995614628672</v>
      </c>
    </row>
    <row r="14" spans="1:6" ht="15">
      <c r="A14" s="32">
        <v>8</v>
      </c>
      <c r="B14" s="26" t="s">
        <v>52</v>
      </c>
      <c r="C14" s="37">
        <v>32300773</v>
      </c>
      <c r="D14" s="15">
        <v>29766397.509</v>
      </c>
      <c r="E14" s="15">
        <v>36342801.138</v>
      </c>
      <c r="F14" s="53">
        <f t="shared" si="0"/>
        <v>22.09338105832792</v>
      </c>
    </row>
    <row r="15" spans="1:6" ht="15">
      <c r="A15" s="32">
        <v>9</v>
      </c>
      <c r="B15" s="26" t="s">
        <v>53</v>
      </c>
      <c r="C15" s="37">
        <v>13995983.257</v>
      </c>
      <c r="D15" s="149">
        <v>12930324.166</v>
      </c>
      <c r="E15" s="56">
        <v>12867067.403</v>
      </c>
      <c r="F15" s="53">
        <f t="shared" si="0"/>
        <v>-0.4892125068784452</v>
      </c>
    </row>
    <row r="16" spans="1:6" ht="15">
      <c r="A16" s="32">
        <v>10</v>
      </c>
      <c r="B16" s="26" t="s">
        <v>54</v>
      </c>
      <c r="C16" s="37">
        <v>2300030.327</v>
      </c>
      <c r="D16" s="15">
        <v>1923817.502</v>
      </c>
      <c r="E16" s="15">
        <v>3641736.213</v>
      </c>
      <c r="F16" s="53">
        <f t="shared" si="0"/>
        <v>89.29738445637656</v>
      </c>
    </row>
    <row r="17" spans="1:6" ht="15">
      <c r="A17" s="32">
        <v>11</v>
      </c>
      <c r="B17" s="38" t="s">
        <v>55</v>
      </c>
      <c r="C17" s="37">
        <v>4901067.562</v>
      </c>
      <c r="D17" s="15">
        <v>4449483.705</v>
      </c>
      <c r="E17" s="15">
        <v>4984822.742</v>
      </c>
      <c r="F17" s="53">
        <f t="shared" si="0"/>
        <v>12.031486628401964</v>
      </c>
    </row>
    <row r="18" spans="1:6" ht="15">
      <c r="A18" s="32">
        <v>12</v>
      </c>
      <c r="B18" s="38" t="s">
        <v>56</v>
      </c>
      <c r="C18" s="37">
        <v>4373118.346</v>
      </c>
      <c r="D18" s="15">
        <v>4033288.745</v>
      </c>
      <c r="E18" s="15">
        <v>4360790.765</v>
      </c>
      <c r="F18" s="53">
        <f t="shared" si="0"/>
        <v>8.119974559371627</v>
      </c>
    </row>
    <row r="19" spans="1:6" ht="15">
      <c r="A19" s="32">
        <v>13</v>
      </c>
      <c r="B19" s="38" t="s">
        <v>57</v>
      </c>
      <c r="C19" s="37">
        <v>8711057.379</v>
      </c>
      <c r="D19" s="149">
        <v>7936235.654</v>
      </c>
      <c r="E19" s="56">
        <v>9174498.756</v>
      </c>
      <c r="F19" s="53">
        <f t="shared" si="0"/>
        <v>15.602650374625554</v>
      </c>
    </row>
    <row r="20" spans="1:6" ht="15">
      <c r="A20" s="32">
        <v>14</v>
      </c>
      <c r="B20" s="26" t="s">
        <v>58</v>
      </c>
      <c r="C20" s="37">
        <v>8990286.014</v>
      </c>
      <c r="D20" s="150">
        <v>8356605.153</v>
      </c>
      <c r="E20" s="56">
        <v>10246601.41</v>
      </c>
      <c r="F20" s="53">
        <f t="shared" si="0"/>
        <v>22.61679500701905</v>
      </c>
    </row>
    <row r="21" spans="1:6" ht="15">
      <c r="A21" s="32">
        <v>15</v>
      </c>
      <c r="B21" s="26" t="s">
        <v>59</v>
      </c>
      <c r="C21" s="37">
        <v>2723533.189</v>
      </c>
      <c r="D21" s="15">
        <v>2444433.065</v>
      </c>
      <c r="E21" s="15">
        <v>3241470.216</v>
      </c>
      <c r="F21" s="53">
        <f t="shared" si="0"/>
        <v>32.60621705753272</v>
      </c>
    </row>
    <row r="22" spans="1:6" ht="15">
      <c r="A22" s="32">
        <v>16</v>
      </c>
      <c r="B22" s="39" t="s">
        <v>60</v>
      </c>
      <c r="C22" s="37">
        <v>20923444.385</v>
      </c>
      <c r="D22" s="15">
        <v>19250433.806</v>
      </c>
      <c r="E22" s="15">
        <v>25248800.938</v>
      </c>
      <c r="F22" s="53">
        <f t="shared" si="0"/>
        <v>31.159646543292013</v>
      </c>
    </row>
    <row r="23" spans="1:6" ht="15">
      <c r="A23" s="32">
        <v>17</v>
      </c>
      <c r="B23" s="38" t="s">
        <v>61</v>
      </c>
      <c r="C23" s="37">
        <v>2541616.886</v>
      </c>
      <c r="D23" s="15">
        <v>2412497.237</v>
      </c>
      <c r="E23" s="15">
        <v>1580233.556</v>
      </c>
      <c r="F23" s="53">
        <f t="shared" si="0"/>
        <v>-34.498015924567056</v>
      </c>
    </row>
    <row r="24" spans="1:6" ht="15">
      <c r="A24" s="32">
        <v>18</v>
      </c>
      <c r="B24" s="26" t="s">
        <v>62</v>
      </c>
      <c r="C24" s="37">
        <v>3432460.138</v>
      </c>
      <c r="D24" s="15">
        <v>3072567.471</v>
      </c>
      <c r="E24" s="15">
        <v>3912719.076</v>
      </c>
      <c r="F24" s="53">
        <f t="shared" si="0"/>
        <v>27.343634043178994</v>
      </c>
    </row>
    <row r="25" spans="1:6" ht="15">
      <c r="A25" s="32">
        <v>19</v>
      </c>
      <c r="B25" s="39" t="s">
        <v>63</v>
      </c>
      <c r="C25" s="37">
        <v>10909746.94</v>
      </c>
      <c r="D25" s="15">
        <v>9867660.407</v>
      </c>
      <c r="E25" s="15">
        <v>13553056.271</v>
      </c>
      <c r="F25" s="53">
        <f t="shared" si="0"/>
        <v>37.34822350985675</v>
      </c>
    </row>
    <row r="26" spans="1:6" ht="15">
      <c r="A26" s="32">
        <v>20</v>
      </c>
      <c r="B26" s="26" t="s">
        <v>64</v>
      </c>
      <c r="C26" s="37">
        <v>15211297.684</v>
      </c>
      <c r="D26" s="149">
        <v>13776917.682</v>
      </c>
      <c r="E26" s="15">
        <v>14606657.426</v>
      </c>
      <c r="F26" s="53">
        <f t="shared" si="0"/>
        <v>6.022680567251143</v>
      </c>
    </row>
    <row r="27" spans="1:6" ht="15">
      <c r="A27" s="32">
        <v>21</v>
      </c>
      <c r="B27" s="26" t="s">
        <v>65</v>
      </c>
      <c r="C27" s="37">
        <v>6967114.723</v>
      </c>
      <c r="D27" s="149">
        <v>6355275.215</v>
      </c>
      <c r="E27" s="56">
        <v>7053160.144</v>
      </c>
      <c r="F27" s="53">
        <f t="shared" si="0"/>
        <v>10.981191299990002</v>
      </c>
    </row>
    <row r="28" spans="1:6" ht="15">
      <c r="A28" s="32">
        <v>22</v>
      </c>
      <c r="B28" s="26" t="s">
        <v>66</v>
      </c>
      <c r="C28" s="37">
        <v>3941955.859</v>
      </c>
      <c r="D28" s="149">
        <v>3602716.766</v>
      </c>
      <c r="E28" s="209">
        <v>2956445.372</v>
      </c>
      <c r="F28" s="53">
        <f t="shared" si="0"/>
        <v>-17.93844578899656</v>
      </c>
    </row>
    <row r="29" spans="1:6" ht="15">
      <c r="A29" s="32">
        <v>23</v>
      </c>
      <c r="B29" s="26" t="s">
        <v>67</v>
      </c>
      <c r="C29" s="37">
        <v>5993044.236</v>
      </c>
      <c r="D29" s="15">
        <v>5264920.392</v>
      </c>
      <c r="E29" s="15">
        <v>5896391.086</v>
      </c>
      <c r="F29" s="53">
        <f t="shared" si="0"/>
        <v>11.993926726024455</v>
      </c>
    </row>
    <row r="30" spans="1:6" ht="15">
      <c r="A30" s="32">
        <v>24</v>
      </c>
      <c r="B30" s="26" t="s">
        <v>68</v>
      </c>
      <c r="C30" s="37">
        <v>16478582.891</v>
      </c>
      <c r="D30" s="15">
        <v>13597725.185</v>
      </c>
      <c r="E30" s="15">
        <v>14096479.158</v>
      </c>
      <c r="F30" s="53">
        <f t="shared" si="0"/>
        <v>3.6679221429639455</v>
      </c>
    </row>
    <row r="31" spans="1:6" ht="15">
      <c r="A31" s="32">
        <v>25</v>
      </c>
      <c r="B31" s="26" t="s">
        <v>69</v>
      </c>
      <c r="C31" s="37">
        <v>12508570.76</v>
      </c>
      <c r="D31" s="149">
        <v>11285591.362</v>
      </c>
      <c r="E31" s="56">
        <v>14548414.554</v>
      </c>
      <c r="F31" s="53">
        <f t="shared" si="0"/>
        <v>28.911406476990948</v>
      </c>
    </row>
    <row r="32" spans="1:6" ht="15">
      <c r="A32" s="32">
        <v>26</v>
      </c>
      <c r="B32" s="38" t="s">
        <v>70</v>
      </c>
      <c r="C32" s="37">
        <v>2346918.685</v>
      </c>
      <c r="D32" s="15">
        <v>2138949.947</v>
      </c>
      <c r="E32" s="15">
        <v>1865875.679</v>
      </c>
      <c r="F32" s="53">
        <f t="shared" si="0"/>
        <v>-12.766744185996615</v>
      </c>
    </row>
    <row r="33" spans="1:6" ht="15">
      <c r="A33" s="32">
        <v>27</v>
      </c>
      <c r="B33" s="26" t="s">
        <v>71</v>
      </c>
      <c r="C33" s="37">
        <v>111127152.13</v>
      </c>
      <c r="D33" s="148">
        <v>101692268.17</v>
      </c>
      <c r="E33" s="56">
        <v>123438881.282</v>
      </c>
      <c r="F33" s="53">
        <f t="shared" si="0"/>
        <v>21.384726197321086</v>
      </c>
    </row>
    <row r="34" spans="1:6" ht="15">
      <c r="A34" s="32">
        <v>28</v>
      </c>
      <c r="B34" s="26" t="s">
        <v>41</v>
      </c>
      <c r="C34" s="119">
        <f>C35-SUM(C7:C33)</f>
        <v>158320579.10299993</v>
      </c>
      <c r="D34" s="119">
        <f>D35-SUM(D7:D33)</f>
        <v>144067812.00399995</v>
      </c>
      <c r="E34" s="210">
        <f>E35-SUM(E7:E33)</f>
        <v>178845089.44599998</v>
      </c>
      <c r="F34" s="53">
        <f t="shared" si="0"/>
        <v>24.139519409814085</v>
      </c>
    </row>
    <row r="35" spans="1:6" ht="15">
      <c r="A35" s="40"/>
      <c r="B35" s="44" t="s">
        <v>42</v>
      </c>
      <c r="C35" s="45">
        <v>601207524.662</v>
      </c>
      <c r="D35" s="203">
        <v>546804917.58</v>
      </c>
      <c r="E35" s="203">
        <v>648988979.449</v>
      </c>
      <c r="F35" s="54">
        <f t="shared" si="0"/>
        <v>18.687480412801875</v>
      </c>
    </row>
    <row r="36" spans="1:6" ht="15">
      <c r="A36" s="29"/>
      <c r="B36" s="41" t="s">
        <v>43</v>
      </c>
      <c r="C36" s="41"/>
      <c r="D36" s="41"/>
      <c r="E36" s="23"/>
      <c r="F36" s="29"/>
    </row>
  </sheetData>
  <sheetProtection/>
  <mergeCells count="2">
    <mergeCell ref="A1:F1"/>
    <mergeCell ref="A2:F2"/>
  </mergeCells>
  <printOptions/>
  <pageMargins left="0.99" right="0.7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4.00390625" style="94" bestFit="1" customWidth="1"/>
    <col min="2" max="3" width="22.7109375" style="94" bestFit="1" customWidth="1"/>
    <col min="4" max="4" width="13.57421875" style="94" bestFit="1" customWidth="1"/>
    <col min="5" max="16384" width="9.140625" style="94" customWidth="1"/>
  </cols>
  <sheetData>
    <row r="1" spans="1:4" ht="18.75">
      <c r="A1" s="223" t="s">
        <v>99</v>
      </c>
      <c r="B1" s="223"/>
      <c r="C1" s="223"/>
      <c r="D1" s="223"/>
    </row>
    <row r="2" spans="1:4" ht="15.75" customHeight="1">
      <c r="A2" s="213" t="s">
        <v>131</v>
      </c>
      <c r="B2" s="213"/>
      <c r="C2" s="213"/>
      <c r="D2" s="213"/>
    </row>
    <row r="3" spans="1:4" ht="15">
      <c r="A3" s="95" t="s">
        <v>100</v>
      </c>
      <c r="B3" s="62"/>
      <c r="C3" s="62"/>
      <c r="D3" s="65" t="s">
        <v>73</v>
      </c>
    </row>
    <row r="4" spans="1:4" s="98" customFormat="1" ht="15">
      <c r="A4" s="96"/>
      <c r="B4" s="59" t="s">
        <v>2</v>
      </c>
      <c r="C4" s="59" t="s">
        <v>111</v>
      </c>
      <c r="D4" s="97" t="s">
        <v>102</v>
      </c>
    </row>
    <row r="5" spans="1:4" s="98" customFormat="1" ht="15">
      <c r="A5" s="99"/>
      <c r="B5" s="100" t="s">
        <v>132</v>
      </c>
      <c r="C5" s="100" t="s">
        <v>132</v>
      </c>
      <c r="D5" s="101"/>
    </row>
    <row r="6" spans="1:4" s="98" customFormat="1" ht="15">
      <c r="A6" s="102" t="s">
        <v>82</v>
      </c>
      <c r="B6" s="103">
        <v>46.819107711</v>
      </c>
      <c r="C6" s="103">
        <v>54.501574361</v>
      </c>
      <c r="D6" s="105">
        <f>C6/B6*100-100</f>
        <v>16.408827561220335</v>
      </c>
    </row>
    <row r="7" spans="1:4" s="98" customFormat="1" ht="15">
      <c r="A7" s="102" t="s">
        <v>83</v>
      </c>
      <c r="B7" s="103">
        <v>5.0643049634</v>
      </c>
      <c r="C7" s="103">
        <v>6.371454447</v>
      </c>
      <c r="D7" s="105">
        <f aca="true" t="shared" si="0" ref="D7:D21">C7/B7*100-100</f>
        <v>25.811034150724296</v>
      </c>
    </row>
    <row r="8" spans="1:4" s="98" customFormat="1" ht="15">
      <c r="A8" s="102" t="s">
        <v>86</v>
      </c>
      <c r="B8" s="103">
        <v>2.4492110930999997</v>
      </c>
      <c r="C8" s="103">
        <v>2.978344468</v>
      </c>
      <c r="D8" s="105">
        <f t="shared" si="0"/>
        <v>21.604237233397015</v>
      </c>
    </row>
    <row r="9" spans="1:4" s="98" customFormat="1" ht="15">
      <c r="A9" s="102" t="s">
        <v>85</v>
      </c>
      <c r="B9" s="103">
        <v>2.001795814</v>
      </c>
      <c r="C9" s="103">
        <v>2.316685096</v>
      </c>
      <c r="D9" s="105">
        <f t="shared" si="0"/>
        <v>15.730339717854974</v>
      </c>
    </row>
    <row r="10" spans="1:4" s="98" customFormat="1" ht="15">
      <c r="A10" s="102" t="s">
        <v>84</v>
      </c>
      <c r="B10" s="103">
        <v>2.619927701</v>
      </c>
      <c r="C10" s="103">
        <v>1.883989788</v>
      </c>
      <c r="D10" s="105">
        <f t="shared" si="0"/>
        <v>-28.090008465466425</v>
      </c>
    </row>
    <row r="11" spans="1:4" s="98" customFormat="1" ht="15">
      <c r="A11" s="102" t="s">
        <v>87</v>
      </c>
      <c r="B11" s="103">
        <v>1.3668030637000002</v>
      </c>
      <c r="C11" s="103">
        <v>1.861876961</v>
      </c>
      <c r="D11" s="105">
        <f t="shared" si="0"/>
        <v>36.22130433039942</v>
      </c>
    </row>
    <row r="12" spans="1:4" s="98" customFormat="1" ht="15">
      <c r="A12" s="102" t="s">
        <v>108</v>
      </c>
      <c r="B12" s="103">
        <v>0.606612449</v>
      </c>
      <c r="C12" s="103">
        <v>1.402749579</v>
      </c>
      <c r="D12" s="105">
        <f t="shared" si="0"/>
        <v>131.24312422411234</v>
      </c>
    </row>
    <row r="13" spans="1:4" s="98" customFormat="1" ht="15">
      <c r="A13" s="102" t="s">
        <v>90</v>
      </c>
      <c r="B13" s="103">
        <v>0.9531495007999999</v>
      </c>
      <c r="C13" s="103">
        <v>1.106009249</v>
      </c>
      <c r="D13" s="105">
        <f t="shared" si="0"/>
        <v>16.03733182168186</v>
      </c>
    </row>
    <row r="14" spans="1:4" s="98" customFormat="1" ht="15">
      <c r="A14" s="102" t="s">
        <v>91</v>
      </c>
      <c r="B14" s="103">
        <v>0.892547548</v>
      </c>
      <c r="C14" s="103">
        <v>1.070601127</v>
      </c>
      <c r="D14" s="105">
        <f t="shared" si="0"/>
        <v>19.948918060329476</v>
      </c>
    </row>
    <row r="15" spans="1:4" s="98" customFormat="1" ht="15">
      <c r="A15" s="102" t="s">
        <v>88</v>
      </c>
      <c r="B15" s="103">
        <v>0.8844510004</v>
      </c>
      <c r="C15" s="103">
        <v>0.881902806</v>
      </c>
      <c r="D15" s="105">
        <f t="shared" si="0"/>
        <v>-0.28811029653961384</v>
      </c>
    </row>
    <row r="16" spans="1:4" s="98" customFormat="1" ht="15">
      <c r="A16" s="102" t="s">
        <v>92</v>
      </c>
      <c r="B16" s="103">
        <v>0.646052907</v>
      </c>
      <c r="C16" s="103">
        <v>0.876750044</v>
      </c>
      <c r="D16" s="105">
        <f t="shared" si="0"/>
        <v>35.70870659359173</v>
      </c>
    </row>
    <row r="17" spans="1:4" s="98" customFormat="1" ht="15">
      <c r="A17" s="102" t="s">
        <v>93</v>
      </c>
      <c r="B17" s="103">
        <v>0.5476492904</v>
      </c>
      <c r="C17" s="103">
        <v>0.73272744</v>
      </c>
      <c r="D17" s="105">
        <f t="shared" si="0"/>
        <v>33.795013130541975</v>
      </c>
    </row>
    <row r="18" spans="1:4" s="98" customFormat="1" ht="15">
      <c r="A18" s="102" t="s">
        <v>109</v>
      </c>
      <c r="B18" s="103">
        <v>0.36926831639999996</v>
      </c>
      <c r="C18" s="103">
        <v>0.50009287</v>
      </c>
      <c r="D18" s="105">
        <f t="shared" si="0"/>
        <v>35.428047246351866</v>
      </c>
    </row>
    <row r="19" spans="1:4" s="98" customFormat="1" ht="15">
      <c r="A19" s="106" t="s">
        <v>89</v>
      </c>
      <c r="B19" s="107">
        <v>0.398840091</v>
      </c>
      <c r="C19" s="107">
        <v>0.410743366</v>
      </c>
      <c r="D19" s="105">
        <f t="shared" si="0"/>
        <v>2.9844730428566777</v>
      </c>
    </row>
    <row r="20" spans="1:4" s="98" customFormat="1" ht="15">
      <c r="A20" s="106" t="s">
        <v>41</v>
      </c>
      <c r="B20" s="107">
        <f>B21-SUM(B6:B19)</f>
        <v>4.214019382700002</v>
      </c>
      <c r="C20" s="107">
        <f>C21-SUM(C6:C19)</f>
        <v>4.92075205499998</v>
      </c>
      <c r="D20" s="105">
        <f t="shared" si="0"/>
        <v>16.770987698854896</v>
      </c>
    </row>
    <row r="21" spans="1:4" ht="15">
      <c r="A21" s="108" t="s">
        <v>74</v>
      </c>
      <c r="B21" s="109">
        <v>69.8337408319</v>
      </c>
      <c r="C21" s="109">
        <v>81.816253657</v>
      </c>
      <c r="D21" s="110">
        <f t="shared" si="0"/>
        <v>17.15862945670297</v>
      </c>
    </row>
    <row r="22" spans="1:4" s="98" customFormat="1" ht="15">
      <c r="A22" s="94"/>
      <c r="B22" s="111"/>
      <c r="C22" s="111"/>
      <c r="D22" s="112"/>
    </row>
    <row r="23" spans="1:4" ht="15">
      <c r="A23" s="113" t="s">
        <v>101</v>
      </c>
      <c r="B23" s="114"/>
      <c r="C23" s="114"/>
      <c r="D23" s="65" t="s">
        <v>73</v>
      </c>
    </row>
    <row r="24" spans="1:4" s="98" customFormat="1" ht="15">
      <c r="A24" s="96"/>
      <c r="B24" s="59" t="s">
        <v>2</v>
      </c>
      <c r="C24" s="59" t="s">
        <v>111</v>
      </c>
      <c r="D24" s="97" t="s">
        <v>102</v>
      </c>
    </row>
    <row r="25" spans="1:4" s="98" customFormat="1" ht="15">
      <c r="A25" s="99"/>
      <c r="B25" s="100" t="s">
        <v>132</v>
      </c>
      <c r="C25" s="100" t="s">
        <v>132</v>
      </c>
      <c r="D25" s="101"/>
    </row>
    <row r="26" spans="1:4" s="98" customFormat="1" ht="15">
      <c r="A26" s="102" t="s">
        <v>82</v>
      </c>
      <c r="B26" s="103">
        <v>361.474813001</v>
      </c>
      <c r="C26" s="104">
        <v>434.143987224</v>
      </c>
      <c r="D26" s="105">
        <f aca="true" t="shared" si="1" ref="D26:D41">C26/B26*100-100</f>
        <v>20.1035235677123</v>
      </c>
    </row>
    <row r="27" spans="1:4" s="98" customFormat="1" ht="15">
      <c r="A27" s="102" t="s">
        <v>85</v>
      </c>
      <c r="B27" s="103">
        <v>63.057977135</v>
      </c>
      <c r="C27" s="104">
        <v>69.870282352</v>
      </c>
      <c r="D27" s="105">
        <f t="shared" si="1"/>
        <v>10.803240964129927</v>
      </c>
    </row>
    <row r="28" spans="1:4" s="98" customFormat="1" ht="15">
      <c r="A28" s="102" t="s">
        <v>94</v>
      </c>
      <c r="B28" s="103">
        <v>34.348140607</v>
      </c>
      <c r="C28" s="104">
        <v>37.888419469</v>
      </c>
      <c r="D28" s="105">
        <f t="shared" si="1"/>
        <v>10.307046609907331</v>
      </c>
    </row>
    <row r="29" spans="1:4" s="98" customFormat="1" ht="15">
      <c r="A29" s="102" t="s">
        <v>95</v>
      </c>
      <c r="B29" s="103">
        <v>7.735778393</v>
      </c>
      <c r="C29" s="104">
        <v>14.420200774</v>
      </c>
      <c r="D29" s="105">
        <f t="shared" si="1"/>
        <v>86.40917618644093</v>
      </c>
    </row>
    <row r="30" spans="1:4" s="98" customFormat="1" ht="15">
      <c r="A30" s="102" t="s">
        <v>89</v>
      </c>
      <c r="B30" s="103">
        <v>8.641066436</v>
      </c>
      <c r="C30" s="104">
        <v>8.52450883</v>
      </c>
      <c r="D30" s="105">
        <f t="shared" si="1"/>
        <v>-1.3488798733730647</v>
      </c>
    </row>
    <row r="31" spans="1:4" s="98" customFormat="1" ht="15">
      <c r="A31" s="102" t="s">
        <v>114</v>
      </c>
      <c r="B31" s="103">
        <v>2.737511806</v>
      </c>
      <c r="C31" s="104">
        <v>6.814878225</v>
      </c>
      <c r="D31" s="105">
        <f t="shared" si="1"/>
        <v>148.94424966728343</v>
      </c>
    </row>
    <row r="32" spans="1:4" s="98" customFormat="1" ht="15">
      <c r="A32" s="102" t="s">
        <v>97</v>
      </c>
      <c r="B32" s="103">
        <v>7.064742213</v>
      </c>
      <c r="C32" s="104">
        <v>6.685712192</v>
      </c>
      <c r="D32" s="105">
        <f t="shared" si="1"/>
        <v>-5.365093439680464</v>
      </c>
    </row>
    <row r="33" spans="1:4" s="98" customFormat="1" ht="15">
      <c r="A33" s="102" t="s">
        <v>96</v>
      </c>
      <c r="B33" s="103">
        <v>5.360830522</v>
      </c>
      <c r="C33" s="104">
        <v>5.840601407</v>
      </c>
      <c r="D33" s="105">
        <f t="shared" si="1"/>
        <v>8.94956262898252</v>
      </c>
    </row>
    <row r="34" spans="1:4" s="98" customFormat="1" ht="15">
      <c r="A34" s="102" t="s">
        <v>83</v>
      </c>
      <c r="B34" s="103">
        <v>4.571590322</v>
      </c>
      <c r="C34" s="104">
        <v>5.52910831</v>
      </c>
      <c r="D34" s="105">
        <f t="shared" si="1"/>
        <v>20.944964893116264</v>
      </c>
    </row>
    <row r="35" spans="1:4" s="98" customFormat="1" ht="15">
      <c r="A35" s="102" t="s">
        <v>98</v>
      </c>
      <c r="B35" s="103">
        <v>3.064386041</v>
      </c>
      <c r="C35" s="104">
        <v>5.347018663</v>
      </c>
      <c r="D35" s="105">
        <f t="shared" si="1"/>
        <v>74.48906865713008</v>
      </c>
    </row>
    <row r="36" spans="1:4" s="98" customFormat="1" ht="15">
      <c r="A36" s="102" t="s">
        <v>86</v>
      </c>
      <c r="B36" s="103">
        <v>2.960271063</v>
      </c>
      <c r="C36" s="104">
        <v>5.289222308</v>
      </c>
      <c r="D36" s="105">
        <f t="shared" si="1"/>
        <v>78.67358074431849</v>
      </c>
    </row>
    <row r="37" spans="1:4" s="98" customFormat="1" ht="15">
      <c r="A37" s="102" t="s">
        <v>88</v>
      </c>
      <c r="B37" s="103">
        <v>4.297003128</v>
      </c>
      <c r="C37" s="104">
        <v>4.197678987</v>
      </c>
      <c r="D37" s="105">
        <f t="shared" si="1"/>
        <v>-2.311474719503636</v>
      </c>
    </row>
    <row r="38" spans="1:4" s="98" customFormat="1" ht="15">
      <c r="A38" s="102" t="s">
        <v>115</v>
      </c>
      <c r="B38" s="104">
        <v>4.324027601</v>
      </c>
      <c r="C38" s="104">
        <v>3.635776161</v>
      </c>
      <c r="D38" s="105">
        <f t="shared" si="1"/>
        <v>-15.916906724666404</v>
      </c>
    </row>
    <row r="39" spans="1:4" s="98" customFormat="1" ht="15">
      <c r="A39" s="106" t="s">
        <v>126</v>
      </c>
      <c r="B39" s="115">
        <v>2.80954591</v>
      </c>
      <c r="C39" s="115">
        <v>3.601443403</v>
      </c>
      <c r="D39" s="105">
        <f t="shared" si="1"/>
        <v>28.185960235830407</v>
      </c>
    </row>
    <row r="40" spans="1:4" s="98" customFormat="1" ht="15">
      <c r="A40" s="102" t="s">
        <v>41</v>
      </c>
      <c r="B40" s="115">
        <f>B41-SUM(B26:B39)</f>
        <v>34.35723340200013</v>
      </c>
      <c r="C40" s="115">
        <f>C41-SUM(C26:C39)</f>
        <v>37.2001411440001</v>
      </c>
      <c r="D40" s="105">
        <f t="shared" si="1"/>
        <v>8.274553741671369</v>
      </c>
    </row>
    <row r="41" spans="1:4" s="116" customFormat="1" ht="14.25">
      <c r="A41" s="108" t="s">
        <v>75</v>
      </c>
      <c r="B41" s="109">
        <v>546.80491758</v>
      </c>
      <c r="C41" s="109">
        <v>648.988979449</v>
      </c>
      <c r="D41" s="110">
        <f t="shared" si="1"/>
        <v>18.687480412801875</v>
      </c>
    </row>
    <row r="42" spans="1:4" s="98" customFormat="1" ht="15">
      <c r="A42" s="94"/>
      <c r="B42" s="117"/>
      <c r="C42" s="117"/>
      <c r="D42" s="112"/>
    </row>
  </sheetData>
  <sheetProtection/>
  <mergeCells count="2">
    <mergeCell ref="A1:D1"/>
    <mergeCell ref="A2:D2"/>
  </mergeCells>
  <printOptions/>
  <pageMargins left="0.75" right="0.75" top="0.5" bottom="0.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1" bestFit="1" customWidth="1"/>
    <col min="2" max="2" width="33.00390625" style="1" bestFit="1" customWidth="1"/>
    <col min="3" max="3" width="12.7109375" style="1" bestFit="1" customWidth="1"/>
    <col min="4" max="4" width="14.28125" style="1" bestFit="1" customWidth="1"/>
    <col min="5" max="7" width="14.00390625" style="1" bestFit="1" customWidth="1"/>
    <col min="8" max="8" width="12.7109375" style="1" bestFit="1" customWidth="1"/>
    <col min="9" max="9" width="11.140625" style="1" bestFit="1" customWidth="1"/>
    <col min="10" max="16384" width="9.140625" style="1" customWidth="1"/>
  </cols>
  <sheetData>
    <row r="1" spans="1:9" ht="18.75">
      <c r="A1" s="216" t="s">
        <v>110</v>
      </c>
      <c r="B1" s="216"/>
      <c r="C1" s="216"/>
      <c r="D1" s="216"/>
      <c r="E1" s="216"/>
      <c r="F1" s="216"/>
      <c r="G1" s="216"/>
      <c r="H1" s="216"/>
      <c r="I1" s="216"/>
    </row>
    <row r="2" spans="1:8" ht="18.75">
      <c r="A2" s="216" t="s">
        <v>133</v>
      </c>
      <c r="B2" s="216"/>
      <c r="C2" s="216"/>
      <c r="D2" s="216"/>
      <c r="E2" s="216"/>
      <c r="F2" s="216"/>
      <c r="G2" s="216"/>
      <c r="H2" s="216"/>
    </row>
    <row r="3" spans="1:8" ht="15">
      <c r="A3" s="24"/>
      <c r="B3" s="57"/>
      <c r="C3" s="57"/>
      <c r="D3" s="57"/>
      <c r="E3" s="57"/>
      <c r="F3" s="57"/>
      <c r="G3" s="125" t="s">
        <v>1</v>
      </c>
      <c r="H3" s="57"/>
    </row>
    <row r="5" spans="1:9" ht="15.75">
      <c r="A5" s="156"/>
      <c r="B5" s="157"/>
      <c r="C5" s="220" t="s">
        <v>2</v>
      </c>
      <c r="D5" s="221"/>
      <c r="E5" s="220" t="s">
        <v>2</v>
      </c>
      <c r="F5" s="221"/>
      <c r="G5" s="222" t="s">
        <v>111</v>
      </c>
      <c r="H5" s="221"/>
      <c r="I5" s="158" t="s">
        <v>3</v>
      </c>
    </row>
    <row r="6" spans="1:9" ht="15.75">
      <c r="A6" s="159" t="s">
        <v>4</v>
      </c>
      <c r="B6" s="160" t="s">
        <v>5</v>
      </c>
      <c r="C6" s="217" t="s">
        <v>7</v>
      </c>
      <c r="D6" s="218"/>
      <c r="E6" s="217" t="s">
        <v>132</v>
      </c>
      <c r="F6" s="218"/>
      <c r="G6" s="219" t="s">
        <v>132</v>
      </c>
      <c r="H6" s="218"/>
      <c r="I6" s="161" t="s">
        <v>8</v>
      </c>
    </row>
    <row r="7" spans="1:9" ht="15.75">
      <c r="A7" s="162"/>
      <c r="B7" s="163"/>
      <c r="C7" s="164" t="s">
        <v>116</v>
      </c>
      <c r="D7" s="165" t="s">
        <v>10</v>
      </c>
      <c r="E7" s="164" t="s">
        <v>116</v>
      </c>
      <c r="F7" s="165" t="s">
        <v>10</v>
      </c>
      <c r="G7" s="164" t="s">
        <v>116</v>
      </c>
      <c r="H7" s="165" t="s">
        <v>10</v>
      </c>
      <c r="I7" s="166"/>
    </row>
    <row r="8" spans="1:10" ht="15.75">
      <c r="A8" s="167">
        <v>1</v>
      </c>
      <c r="B8" s="168" t="s">
        <v>104</v>
      </c>
      <c r="C8" s="169"/>
      <c r="D8" s="170">
        <v>194111.2764</v>
      </c>
      <c r="E8" s="189"/>
      <c r="F8" s="175">
        <v>182482.3354</v>
      </c>
      <c r="G8" s="189"/>
      <c r="H8" s="175">
        <v>45664.263</v>
      </c>
      <c r="I8" s="171">
        <f aca="true" t="shared" si="0" ref="I8:I20">H8*100/F8-100</f>
        <v>-74.97606390234745</v>
      </c>
      <c r="J8" s="155"/>
    </row>
    <row r="9" spans="1:9" ht="15.75">
      <c r="A9" s="167">
        <v>2</v>
      </c>
      <c r="B9" s="172" t="s">
        <v>19</v>
      </c>
      <c r="C9" s="173">
        <v>5102811</v>
      </c>
      <c r="D9" s="170">
        <v>3849994.604</v>
      </c>
      <c r="E9" s="174">
        <v>4719639</v>
      </c>
      <c r="F9" s="175">
        <v>3442705.388</v>
      </c>
      <c r="G9" s="174">
        <v>4669645.2</v>
      </c>
      <c r="H9" s="175">
        <v>4044676.1</v>
      </c>
      <c r="I9" s="171">
        <f t="shared" si="0"/>
        <v>17.48539721401221</v>
      </c>
    </row>
    <row r="10" spans="1:9" ht="15.75">
      <c r="A10" s="167">
        <v>3</v>
      </c>
      <c r="B10" s="176" t="s">
        <v>25</v>
      </c>
      <c r="C10" s="173">
        <v>64202.04</v>
      </c>
      <c r="D10" s="177">
        <v>87036.6814</v>
      </c>
      <c r="E10" s="173">
        <v>61052.04</v>
      </c>
      <c r="F10" s="177">
        <v>67924.47940000001</v>
      </c>
      <c r="G10" s="173">
        <v>35120.2</v>
      </c>
      <c r="H10" s="177">
        <v>131469.185</v>
      </c>
      <c r="I10" s="171">
        <f t="shared" si="0"/>
        <v>93.55199504112795</v>
      </c>
    </row>
    <row r="11" spans="1:9" ht="15.75">
      <c r="A11" s="167">
        <v>4</v>
      </c>
      <c r="B11" s="178" t="s">
        <v>21</v>
      </c>
      <c r="C11" s="173">
        <v>62843363.5</v>
      </c>
      <c r="D11" s="170">
        <v>1332452.601</v>
      </c>
      <c r="E11" s="174">
        <v>57046191</v>
      </c>
      <c r="F11" s="175">
        <v>1203807.36</v>
      </c>
      <c r="G11" s="174">
        <v>18274148</v>
      </c>
      <c r="H11" s="175">
        <v>385848.633</v>
      </c>
      <c r="I11" s="171">
        <f t="shared" si="0"/>
        <v>-67.9476429683899</v>
      </c>
    </row>
    <row r="12" spans="1:9" ht="15.75">
      <c r="A12" s="167">
        <v>5</v>
      </c>
      <c r="B12" s="179" t="s">
        <v>105</v>
      </c>
      <c r="C12" s="180"/>
      <c r="D12" s="181">
        <v>11637554.488</v>
      </c>
      <c r="E12" s="174"/>
      <c r="F12" s="175">
        <v>10726406.171</v>
      </c>
      <c r="G12" s="174"/>
      <c r="H12" s="170">
        <v>10905137.004</v>
      </c>
      <c r="I12" s="171">
        <f t="shared" si="0"/>
        <v>1.6662694862629621</v>
      </c>
    </row>
    <row r="13" spans="1:9" ht="15.75">
      <c r="A13" s="167">
        <v>6</v>
      </c>
      <c r="B13" s="178" t="s">
        <v>17</v>
      </c>
      <c r="C13" s="173">
        <v>21961195</v>
      </c>
      <c r="D13" s="170">
        <v>2677319.358</v>
      </c>
      <c r="E13" s="174">
        <v>21209440</v>
      </c>
      <c r="F13" s="175">
        <v>2579609.134</v>
      </c>
      <c r="G13" s="174">
        <v>15042147</v>
      </c>
      <c r="H13" s="175">
        <v>1791498.927</v>
      </c>
      <c r="I13" s="171">
        <f t="shared" si="0"/>
        <v>-30.55153575836269</v>
      </c>
    </row>
    <row r="14" spans="1:9" ht="15.75">
      <c r="A14" s="167">
        <v>7</v>
      </c>
      <c r="B14" s="178" t="s">
        <v>24</v>
      </c>
      <c r="C14" s="173"/>
      <c r="D14" s="177">
        <v>1272946.785</v>
      </c>
      <c r="E14" s="173"/>
      <c r="F14" s="170">
        <v>1154281.302</v>
      </c>
      <c r="G14" s="173"/>
      <c r="H14" s="177">
        <v>953305.258</v>
      </c>
      <c r="I14" s="171">
        <f t="shared" si="0"/>
        <v>-17.411357495939058</v>
      </c>
    </row>
    <row r="15" spans="1:9" ht="15.75">
      <c r="A15" s="167">
        <v>8</v>
      </c>
      <c r="B15" s="182" t="s">
        <v>103</v>
      </c>
      <c r="C15" s="173">
        <v>38</v>
      </c>
      <c r="D15" s="170">
        <v>20.608</v>
      </c>
      <c r="E15" s="174">
        <v>1</v>
      </c>
      <c r="F15" s="175">
        <v>5.286</v>
      </c>
      <c r="G15" s="174">
        <v>1100</v>
      </c>
      <c r="H15" s="175">
        <v>176.08</v>
      </c>
      <c r="I15" s="171">
        <f t="shared" si="0"/>
        <v>3231.063185773742</v>
      </c>
    </row>
    <row r="16" spans="1:11" ht="15.75">
      <c r="A16" s="167">
        <v>9</v>
      </c>
      <c r="B16" s="178" t="s">
        <v>34</v>
      </c>
      <c r="C16" s="169"/>
      <c r="D16" s="170">
        <v>549866.1659</v>
      </c>
      <c r="E16" s="173"/>
      <c r="F16" s="175">
        <v>481553.36089999997</v>
      </c>
      <c r="G16" s="173"/>
      <c r="H16" s="175">
        <v>568334.526</v>
      </c>
      <c r="I16" s="171">
        <f t="shared" si="0"/>
        <v>18.02109011092979</v>
      </c>
      <c r="J16" s="155"/>
      <c r="K16" s="155"/>
    </row>
    <row r="17" spans="1:9" ht="15.75">
      <c r="A17" s="167">
        <v>10</v>
      </c>
      <c r="B17" s="178" t="s">
        <v>23</v>
      </c>
      <c r="C17" s="173"/>
      <c r="D17" s="177">
        <v>601396.095</v>
      </c>
      <c r="E17" s="173"/>
      <c r="F17" s="170">
        <v>526630.892</v>
      </c>
      <c r="G17" s="173"/>
      <c r="H17" s="177">
        <v>735959.533</v>
      </c>
      <c r="I17" s="171">
        <f t="shared" si="0"/>
        <v>39.74864448324087</v>
      </c>
    </row>
    <row r="18" spans="1:9" ht="15.75">
      <c r="A18" s="167">
        <v>11</v>
      </c>
      <c r="B18" s="178" t="s">
        <v>20</v>
      </c>
      <c r="C18" s="173">
        <v>10708598.23</v>
      </c>
      <c r="D18" s="177">
        <v>2043220.024</v>
      </c>
      <c r="E18" s="173">
        <v>9272861.83</v>
      </c>
      <c r="F18" s="170">
        <v>1763165.676</v>
      </c>
      <c r="G18" s="173">
        <v>9990680.7</v>
      </c>
      <c r="H18" s="177">
        <v>1801415.385</v>
      </c>
      <c r="I18" s="171">
        <f t="shared" si="0"/>
        <v>2.169376906586294</v>
      </c>
    </row>
    <row r="19" spans="1:9" ht="15.75">
      <c r="A19" s="167">
        <v>12</v>
      </c>
      <c r="B19" s="178" t="s">
        <v>30</v>
      </c>
      <c r="C19" s="173"/>
      <c r="D19" s="170">
        <v>2179793.8591</v>
      </c>
      <c r="E19" s="174"/>
      <c r="F19" s="175">
        <v>1873916.3480999998</v>
      </c>
      <c r="G19" s="174"/>
      <c r="H19" s="175">
        <v>1876671.162</v>
      </c>
      <c r="I19" s="171">
        <f t="shared" si="0"/>
        <v>0.14700837114705223</v>
      </c>
    </row>
    <row r="20" spans="1:9" ht="15.75">
      <c r="A20" s="183">
        <v>13</v>
      </c>
      <c r="B20" s="184" t="s">
        <v>106</v>
      </c>
      <c r="C20" s="185"/>
      <c r="D20" s="186">
        <v>427837.434</v>
      </c>
      <c r="E20" s="190"/>
      <c r="F20" s="187">
        <v>361139.009</v>
      </c>
      <c r="G20" s="190"/>
      <c r="H20" s="186">
        <v>395940.465</v>
      </c>
      <c r="I20" s="188">
        <f t="shared" si="0"/>
        <v>9.63658179612493</v>
      </c>
    </row>
  </sheetData>
  <sheetProtection/>
  <mergeCells count="8">
    <mergeCell ref="A1:I1"/>
    <mergeCell ref="A2:H2"/>
    <mergeCell ref="C5:D5"/>
    <mergeCell ref="E5:F5"/>
    <mergeCell ref="G5:H5"/>
    <mergeCell ref="C6:D6"/>
    <mergeCell ref="E6:F6"/>
    <mergeCell ref="G6:H6"/>
  </mergeCells>
  <printOptions/>
  <pageMargins left="0.7" right="0.7" top="0.91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3.140625" style="129" bestFit="1" customWidth="1"/>
    <col min="2" max="3" width="23.28125" style="129" bestFit="1" customWidth="1"/>
    <col min="4" max="4" width="10.8515625" style="129" bestFit="1" customWidth="1"/>
    <col min="5" max="16384" width="9.140625" style="129" customWidth="1"/>
  </cols>
  <sheetData>
    <row r="1" spans="1:4" ht="15">
      <c r="A1" s="225" t="s">
        <v>119</v>
      </c>
      <c r="B1" s="225"/>
      <c r="C1" s="225"/>
      <c r="D1" s="225"/>
    </row>
    <row r="2" ht="15">
      <c r="C2" s="130" t="s">
        <v>120</v>
      </c>
    </row>
    <row r="3" spans="1:4" ht="15">
      <c r="A3" s="133"/>
      <c r="B3" s="132" t="s">
        <v>117</v>
      </c>
      <c r="C3" s="132" t="s">
        <v>118</v>
      </c>
      <c r="D3" s="131" t="s">
        <v>102</v>
      </c>
    </row>
    <row r="4" spans="1:4" ht="15">
      <c r="A4" s="135"/>
      <c r="B4" s="154" t="s">
        <v>134</v>
      </c>
      <c r="C4" s="154" t="s">
        <v>134</v>
      </c>
      <c r="D4" s="124"/>
    </row>
    <row r="5" spans="1:4" ht="15">
      <c r="A5" s="143" t="s">
        <v>76</v>
      </c>
      <c r="B5" s="144">
        <f>B6+B7</f>
        <v>616.6386584119</v>
      </c>
      <c r="C5" s="144">
        <f>C6+C7</f>
        <v>730.8052331060001</v>
      </c>
      <c r="D5" s="145">
        <f>C5/B5*100-100</f>
        <v>18.51433949796892</v>
      </c>
    </row>
    <row r="6" spans="1:4" ht="15">
      <c r="A6" s="134" t="s">
        <v>74</v>
      </c>
      <c r="B6" s="126">
        <v>69.8337408319</v>
      </c>
      <c r="C6" s="126">
        <v>81.816253657</v>
      </c>
      <c r="D6" s="128">
        <f>C6/B6*100-100</f>
        <v>17.15862945670297</v>
      </c>
    </row>
    <row r="7" spans="1:4" ht="15">
      <c r="A7" s="134" t="s">
        <v>75</v>
      </c>
      <c r="B7" s="103">
        <v>546.80491758</v>
      </c>
      <c r="C7" s="103">
        <v>648.988979449</v>
      </c>
      <c r="D7" s="128">
        <f>C7/B7*100-100</f>
        <v>18.687480412801875</v>
      </c>
    </row>
    <row r="8" spans="1:4" ht="15">
      <c r="A8" s="135" t="s">
        <v>77</v>
      </c>
      <c r="B8" s="146">
        <f>B7-B6</f>
        <v>476.97117674810005</v>
      </c>
      <c r="C8" s="146">
        <f>C7-C6</f>
        <v>567.1727257919999</v>
      </c>
      <c r="D8" s="147">
        <f>C8/B8*100-100</f>
        <v>18.911320734069733</v>
      </c>
    </row>
    <row r="9" spans="2:4" ht="15">
      <c r="B9" s="153"/>
      <c r="C9" s="153"/>
      <c r="D9" s="191"/>
    </row>
    <row r="10" spans="1:4" ht="15">
      <c r="A10" s="225" t="s">
        <v>121</v>
      </c>
      <c r="B10" s="225"/>
      <c r="C10" s="225"/>
      <c r="D10" s="225"/>
    </row>
    <row r="11" ht="15">
      <c r="C11" s="130" t="s">
        <v>120</v>
      </c>
    </row>
    <row r="12" spans="1:4" ht="15">
      <c r="A12" s="136" t="s">
        <v>5</v>
      </c>
      <c r="B12" s="132" t="s">
        <v>117</v>
      </c>
      <c r="C12" s="132" t="s">
        <v>118</v>
      </c>
      <c r="D12" s="131" t="s">
        <v>102</v>
      </c>
    </row>
    <row r="13" spans="1:4" ht="15">
      <c r="A13" s="135"/>
      <c r="B13" s="154" t="s">
        <v>134</v>
      </c>
      <c r="C13" s="154" t="s">
        <v>134</v>
      </c>
      <c r="D13" s="124"/>
    </row>
    <row r="14" spans="1:4" ht="15">
      <c r="A14" s="123" t="s">
        <v>105</v>
      </c>
      <c r="B14" s="126">
        <v>10.726406171</v>
      </c>
      <c r="C14" s="126">
        <v>10.905137004</v>
      </c>
      <c r="D14" s="128">
        <f>C14/B14*100-100</f>
        <v>1.6662694862629621</v>
      </c>
    </row>
    <row r="15" spans="1:4" ht="15">
      <c r="A15" s="11" t="s">
        <v>11</v>
      </c>
      <c r="B15" s="103">
        <v>5.1106118828</v>
      </c>
      <c r="C15" s="103">
        <v>6.62164221</v>
      </c>
      <c r="D15" s="128">
        <f aca="true" t="shared" si="0" ref="D15:D20">C15/B15*100-100</f>
        <v>29.566524749911906</v>
      </c>
    </row>
    <row r="16" spans="1:4" ht="15">
      <c r="A16" s="11" t="s">
        <v>28</v>
      </c>
      <c r="B16" s="127">
        <v>5.287072493</v>
      </c>
      <c r="C16" s="127">
        <v>5.853068915</v>
      </c>
      <c r="D16" s="128">
        <f t="shared" si="0"/>
        <v>10.705289604963241</v>
      </c>
    </row>
    <row r="17" spans="1:4" ht="15">
      <c r="A17" s="11" t="s">
        <v>29</v>
      </c>
      <c r="B17" s="127">
        <v>4.963361998</v>
      </c>
      <c r="C17" s="127">
        <v>4.970331559000001</v>
      </c>
      <c r="D17" s="128">
        <f t="shared" si="0"/>
        <v>0.14042016284140857</v>
      </c>
    </row>
    <row r="18" spans="1:4" ht="15">
      <c r="A18" s="11" t="s">
        <v>13</v>
      </c>
      <c r="B18" s="127">
        <v>3.3513980876</v>
      </c>
      <c r="C18" s="127">
        <v>4.8900178059999995</v>
      </c>
      <c r="D18" s="128">
        <f t="shared" si="0"/>
        <v>45.90978684665404</v>
      </c>
    </row>
    <row r="19" spans="1:4" ht="15">
      <c r="A19" s="16" t="s">
        <v>41</v>
      </c>
      <c r="B19" s="127">
        <f>B20-SUM(B14:B18)</f>
        <v>40.3948901995</v>
      </c>
      <c r="C19" s="127">
        <f>C20-SUM(C14:C18)</f>
        <v>48.576056163000004</v>
      </c>
      <c r="D19" s="128">
        <f t="shared" si="0"/>
        <v>20.252972400953013</v>
      </c>
    </row>
    <row r="20" spans="1:4" ht="15">
      <c r="A20" s="51" t="s">
        <v>42</v>
      </c>
      <c r="B20" s="141">
        <v>69.8337408319</v>
      </c>
      <c r="C20" s="141">
        <v>81.816253657</v>
      </c>
      <c r="D20" s="142">
        <f t="shared" si="0"/>
        <v>17.15862945670297</v>
      </c>
    </row>
    <row r="22" spans="1:4" ht="15">
      <c r="A22" s="225" t="s">
        <v>125</v>
      </c>
      <c r="B22" s="225"/>
      <c r="C22" s="225"/>
      <c r="D22" s="225"/>
    </row>
    <row r="23" ht="15">
      <c r="C23" s="130" t="s">
        <v>120</v>
      </c>
    </row>
    <row r="24" spans="1:4" ht="15">
      <c r="A24" s="136" t="s">
        <v>5</v>
      </c>
      <c r="B24" s="132" t="s">
        <v>117</v>
      </c>
      <c r="C24" s="132" t="s">
        <v>118</v>
      </c>
      <c r="D24" s="131" t="s">
        <v>102</v>
      </c>
    </row>
    <row r="25" spans="1:4" ht="15">
      <c r="A25" s="135"/>
      <c r="B25" s="154" t="s">
        <v>134</v>
      </c>
      <c r="C25" s="154" t="s">
        <v>134</v>
      </c>
      <c r="D25" s="124"/>
    </row>
    <row r="26" spans="1:4" ht="15">
      <c r="A26" s="138" t="s">
        <v>71</v>
      </c>
      <c r="B26" s="103">
        <v>101.69226817</v>
      </c>
      <c r="C26" s="103">
        <v>123.43888128200001</v>
      </c>
      <c r="D26" s="128">
        <f>C26/B26*100-100</f>
        <v>21.384726197321086</v>
      </c>
    </row>
    <row r="27" spans="1:4" ht="15">
      <c r="A27" s="138" t="s">
        <v>47</v>
      </c>
      <c r="B27" s="104">
        <v>52.246699273000004</v>
      </c>
      <c r="C27" s="103">
        <v>58.540542011</v>
      </c>
      <c r="D27" s="128">
        <f aca="true" t="shared" si="1" ref="D27:D32">C27/B27*100-100</f>
        <v>12.046393026884502</v>
      </c>
    </row>
    <row r="28" spans="1:4" ht="15">
      <c r="A28" s="138" t="s">
        <v>50</v>
      </c>
      <c r="B28" s="103">
        <v>30.261173568</v>
      </c>
      <c r="C28" s="103">
        <v>36.556525181999994</v>
      </c>
      <c r="D28" s="128">
        <f t="shared" si="1"/>
        <v>20.803395479206003</v>
      </c>
    </row>
    <row r="29" spans="1:4" ht="15">
      <c r="A29" s="138" t="s">
        <v>52</v>
      </c>
      <c r="B29" s="103">
        <v>29.766397509</v>
      </c>
      <c r="C29" s="103">
        <v>36.342801138</v>
      </c>
      <c r="D29" s="128">
        <f t="shared" si="1"/>
        <v>22.09338105832792</v>
      </c>
    </row>
    <row r="30" spans="1:4" ht="15">
      <c r="A30" s="11" t="s">
        <v>51</v>
      </c>
      <c r="B30" s="103">
        <v>21.577979587</v>
      </c>
      <c r="C30" s="103">
        <v>25.718784407</v>
      </c>
      <c r="D30" s="128">
        <f t="shared" si="1"/>
        <v>19.18995614628672</v>
      </c>
    </row>
    <row r="31" spans="1:4" ht="15">
      <c r="A31" s="138" t="s">
        <v>41</v>
      </c>
      <c r="B31" s="137">
        <f>B32-SUM(B26:B30)</f>
        <v>311.260399473</v>
      </c>
      <c r="C31" s="137">
        <f>C32-SUM(C26:C30)</f>
        <v>368.391445429</v>
      </c>
      <c r="D31" s="128">
        <f t="shared" si="1"/>
        <v>18.35474286248089</v>
      </c>
    </row>
    <row r="32" spans="1:4" ht="15">
      <c r="A32" s="44" t="s">
        <v>42</v>
      </c>
      <c r="B32" s="141">
        <v>546.80491758</v>
      </c>
      <c r="C32" s="141">
        <v>648.988979449</v>
      </c>
      <c r="D32" s="142">
        <f t="shared" si="1"/>
        <v>18.687480412801875</v>
      </c>
    </row>
    <row r="33" spans="1:4" ht="15">
      <c r="A33" s="224" t="s">
        <v>122</v>
      </c>
      <c r="B33" s="224"/>
      <c r="C33" s="224"/>
      <c r="D33" s="224"/>
    </row>
    <row r="34" spans="2:3" ht="15">
      <c r="B34" s="62"/>
      <c r="C34" s="65" t="s">
        <v>73</v>
      </c>
    </row>
    <row r="35" spans="1:4" ht="15">
      <c r="A35" s="139" t="s">
        <v>124</v>
      </c>
      <c r="B35" s="59" t="s">
        <v>2</v>
      </c>
      <c r="C35" s="59" t="s">
        <v>111</v>
      </c>
      <c r="D35" s="192" t="s">
        <v>102</v>
      </c>
    </row>
    <row r="36" spans="1:4" ht="15">
      <c r="A36" s="99"/>
      <c r="B36" s="154" t="s">
        <v>134</v>
      </c>
      <c r="C36" s="154" t="s">
        <v>134</v>
      </c>
      <c r="D36" s="193"/>
    </row>
    <row r="37" spans="1:4" ht="15">
      <c r="A37" s="102" t="s">
        <v>82</v>
      </c>
      <c r="B37" s="103">
        <v>46.819107711</v>
      </c>
      <c r="C37" s="103">
        <v>54.501574361</v>
      </c>
      <c r="D37" s="105">
        <f>C37/B37*100-100</f>
        <v>16.408827561220335</v>
      </c>
    </row>
    <row r="38" spans="1:4" ht="15">
      <c r="A38" s="102" t="s">
        <v>83</v>
      </c>
      <c r="B38" s="103">
        <v>5.0643049634</v>
      </c>
      <c r="C38" s="103">
        <v>6.371454447</v>
      </c>
      <c r="D38" s="105">
        <f aca="true" t="shared" si="2" ref="D38:D43">C38/B38*100-100</f>
        <v>25.811034150724296</v>
      </c>
    </row>
    <row r="39" spans="1:4" ht="15">
      <c r="A39" s="102" t="s">
        <v>86</v>
      </c>
      <c r="B39" s="103">
        <v>2.4492110930999997</v>
      </c>
      <c r="C39" s="103">
        <v>2.978344468</v>
      </c>
      <c r="D39" s="105">
        <f t="shared" si="2"/>
        <v>21.604237233397015</v>
      </c>
    </row>
    <row r="40" spans="1:4" ht="15">
      <c r="A40" s="102" t="s">
        <v>85</v>
      </c>
      <c r="B40" s="103">
        <v>2.001795814</v>
      </c>
      <c r="C40" s="103">
        <v>2.316685096</v>
      </c>
      <c r="D40" s="105">
        <f t="shared" si="2"/>
        <v>15.730339717854974</v>
      </c>
    </row>
    <row r="41" spans="1:4" ht="15">
      <c r="A41" s="102" t="s">
        <v>84</v>
      </c>
      <c r="B41" s="103">
        <v>2.619927701</v>
      </c>
      <c r="C41" s="103">
        <v>1.883989788</v>
      </c>
      <c r="D41" s="105">
        <f t="shared" si="2"/>
        <v>-28.090008465466425</v>
      </c>
    </row>
    <row r="42" spans="1:4" ht="15">
      <c r="A42" s="106" t="s">
        <v>41</v>
      </c>
      <c r="B42" s="107">
        <f>B43-SUM(B37:B41)</f>
        <v>10.879393549400007</v>
      </c>
      <c r="C42" s="107">
        <f>C43-SUM(C37:C41)</f>
        <v>13.764205497000006</v>
      </c>
      <c r="D42" s="105">
        <f t="shared" si="2"/>
        <v>26.516293711602117</v>
      </c>
    </row>
    <row r="43" spans="1:4" ht="15">
      <c r="A43" s="108" t="s">
        <v>74</v>
      </c>
      <c r="B43" s="109">
        <v>69.8337408319</v>
      </c>
      <c r="C43" s="109">
        <v>81.816253657</v>
      </c>
      <c r="D43" s="140">
        <f t="shared" si="2"/>
        <v>17.15862945670297</v>
      </c>
    </row>
    <row r="44" spans="1:4" ht="15">
      <c r="A44" s="224" t="s">
        <v>123</v>
      </c>
      <c r="B44" s="224"/>
      <c r="C44" s="224"/>
      <c r="D44" s="224"/>
    </row>
    <row r="45" spans="2:3" ht="15">
      <c r="B45" s="194"/>
      <c r="C45" s="65" t="s">
        <v>73</v>
      </c>
    </row>
    <row r="46" spans="1:4" ht="15">
      <c r="A46" s="139" t="s">
        <v>124</v>
      </c>
      <c r="B46" s="59" t="s">
        <v>2</v>
      </c>
      <c r="C46" s="59" t="s">
        <v>111</v>
      </c>
      <c r="D46" s="192" t="s">
        <v>102</v>
      </c>
    </row>
    <row r="47" spans="1:4" ht="15">
      <c r="A47" s="99"/>
      <c r="B47" s="154" t="s">
        <v>134</v>
      </c>
      <c r="C47" s="154" t="s">
        <v>134</v>
      </c>
      <c r="D47" s="193"/>
    </row>
    <row r="48" spans="1:4" ht="15">
      <c r="A48" s="102" t="s">
        <v>82</v>
      </c>
      <c r="B48" s="103">
        <v>361.474813001</v>
      </c>
      <c r="C48" s="104">
        <v>434.143987224</v>
      </c>
      <c r="D48" s="105">
        <f aca="true" t="shared" si="3" ref="D48:D54">C48/B48*100-100</f>
        <v>20.1035235677123</v>
      </c>
    </row>
    <row r="49" spans="1:4" ht="15">
      <c r="A49" s="102" t="s">
        <v>85</v>
      </c>
      <c r="B49" s="103">
        <v>63.057977135</v>
      </c>
      <c r="C49" s="104">
        <v>69.870282352</v>
      </c>
      <c r="D49" s="105">
        <f t="shared" si="3"/>
        <v>10.803240964129927</v>
      </c>
    </row>
    <row r="50" spans="1:4" ht="15">
      <c r="A50" s="102" t="s">
        <v>94</v>
      </c>
      <c r="B50" s="103">
        <v>34.348140607</v>
      </c>
      <c r="C50" s="104">
        <v>37.888419469</v>
      </c>
      <c r="D50" s="105">
        <f t="shared" si="3"/>
        <v>10.307046609907331</v>
      </c>
    </row>
    <row r="51" spans="1:4" ht="15">
      <c r="A51" s="102" t="s">
        <v>95</v>
      </c>
      <c r="B51" s="103">
        <v>7.735778393</v>
      </c>
      <c r="C51" s="104">
        <v>14.420200774</v>
      </c>
      <c r="D51" s="105">
        <f t="shared" si="3"/>
        <v>86.40917618644093</v>
      </c>
    </row>
    <row r="52" spans="1:4" ht="15">
      <c r="A52" s="102" t="s">
        <v>89</v>
      </c>
      <c r="B52" s="103">
        <v>8.641066436</v>
      </c>
      <c r="C52" s="104">
        <v>8.52450883</v>
      </c>
      <c r="D52" s="105">
        <f t="shared" si="3"/>
        <v>-1.3488798733730647</v>
      </c>
    </row>
    <row r="53" spans="1:4" ht="15">
      <c r="A53" s="102" t="s">
        <v>41</v>
      </c>
      <c r="B53" s="115">
        <f>B54-SUM(B48:B52)</f>
        <v>71.5471420080001</v>
      </c>
      <c r="C53" s="115">
        <f>C54-SUM(C48:C52)</f>
        <v>84.14158080000004</v>
      </c>
      <c r="D53" s="105">
        <f t="shared" si="3"/>
        <v>17.602993548773327</v>
      </c>
    </row>
    <row r="54" spans="1:4" ht="15">
      <c r="A54" s="108" t="s">
        <v>75</v>
      </c>
      <c r="B54" s="109">
        <v>546.80491758</v>
      </c>
      <c r="C54" s="109">
        <v>648.988979449</v>
      </c>
      <c r="D54" s="140">
        <f t="shared" si="3"/>
        <v>18.687480412801875</v>
      </c>
    </row>
    <row r="58" ht="15">
      <c r="C58" s="211"/>
    </row>
    <row r="59" ht="15">
      <c r="C59" s="195"/>
    </row>
  </sheetData>
  <sheetProtection/>
  <mergeCells count="5">
    <mergeCell ref="A44:D44"/>
    <mergeCell ref="A1:D1"/>
    <mergeCell ref="A10:D10"/>
    <mergeCell ref="A22:D22"/>
    <mergeCell ref="A33:D33"/>
  </mergeCells>
  <printOptions/>
  <pageMargins left="0.45" right="0.45" top="0.25" bottom="0.2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TEPC</cp:lastModifiedBy>
  <cp:lastPrinted>2014-06-17T09:17:27Z</cp:lastPrinted>
  <dcterms:created xsi:type="dcterms:W3CDTF">2012-09-19T10:47:12Z</dcterms:created>
  <dcterms:modified xsi:type="dcterms:W3CDTF">2014-07-11T04:20:37Z</dcterms:modified>
  <cp:category/>
  <cp:version/>
  <cp:contentType/>
  <cp:contentStatus/>
</cp:coreProperties>
</file>